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workbookProtection workbookPassword="AF5C" lockStructure="1"/>
  <bookViews>
    <workbookView xWindow="120" yWindow="120" windowWidth="13155" windowHeight="8835" activeTab="1"/>
  </bookViews>
  <sheets>
    <sheet name="Time Sheet Instructions" sheetId="2" r:id="rId1"/>
    <sheet name="Time Sheet" sheetId="1" r:id="rId2"/>
  </sheets>
  <definedNames>
    <definedName name="_xlnm.Print_Area" localSheetId="1">'Time Sheet'!$A$1:$O$53</definedName>
  </definedNames>
  <calcPr calcId="144525"/>
</workbook>
</file>

<file path=xl/calcChain.xml><?xml version="1.0" encoding="utf-8"?>
<calcChain xmlns="http://schemas.openxmlformats.org/spreadsheetml/2006/main">
  <c r="B12" i="2" l="1"/>
  <c r="B13" i="2" s="1"/>
  <c r="B14" i="2" s="1"/>
  <c r="B15" i="2" s="1"/>
  <c r="B16" i="2" s="1"/>
  <c r="B17" i="2" s="1"/>
  <c r="B19" i="2" s="1"/>
  <c r="B20" i="2" s="1"/>
  <c r="B21" i="2" s="1"/>
  <c r="B22" i="2" s="1"/>
  <c r="B23" i="2" s="1"/>
  <c r="B24" i="2" s="1"/>
  <c r="B25" i="2" s="1"/>
  <c r="B27" i="2" s="1"/>
  <c r="B28" i="2" s="1"/>
  <c r="B29" i="2" s="1"/>
  <c r="B30" i="2" s="1"/>
  <c r="B31" i="2" s="1"/>
  <c r="B32" i="2" s="1"/>
  <c r="B33" i="2" s="1"/>
  <c r="B35" i="2" s="1"/>
  <c r="S35" i="1"/>
  <c r="R35" i="1"/>
  <c r="S27" i="1"/>
  <c r="R27" i="1"/>
  <c r="S25" i="1"/>
  <c r="R25" i="1"/>
  <c r="S24" i="1"/>
  <c r="R24" i="1"/>
  <c r="S23" i="1"/>
  <c r="R23" i="1"/>
  <c r="S22" i="1"/>
  <c r="R22" i="1"/>
  <c r="S21" i="1"/>
  <c r="R21" i="1"/>
  <c r="S20" i="1"/>
  <c r="R20" i="1"/>
  <c r="S19" i="1"/>
  <c r="R19" i="1"/>
  <c r="R14" i="1"/>
  <c r="AI14" i="1" s="1"/>
  <c r="S14" i="1"/>
  <c r="R15" i="1"/>
  <c r="S15" i="1"/>
  <c r="R16" i="1"/>
  <c r="S16" i="1"/>
  <c r="R17" i="1"/>
  <c r="S17" i="1"/>
  <c r="R11" i="1"/>
  <c r="S11" i="1"/>
  <c r="R12" i="1"/>
  <c r="S12" i="1"/>
  <c r="S13" i="1"/>
  <c r="S33" i="1"/>
  <c r="S32" i="1"/>
  <c r="S31" i="1"/>
  <c r="S30" i="1"/>
  <c r="S29" i="1"/>
  <c r="S28" i="1"/>
  <c r="AR32" i="1"/>
  <c r="AS32" i="1" s="1"/>
  <c r="AR11" i="1"/>
  <c r="AS11" i="1" s="1"/>
  <c r="AR35" i="1"/>
  <c r="AS35" i="1" s="1"/>
  <c r="AR12" i="1"/>
  <c r="AS12" i="1" s="1"/>
  <c r="AR13" i="1"/>
  <c r="AS13" i="1" s="1"/>
  <c r="AR14" i="1"/>
  <c r="AS14" i="1" s="1"/>
  <c r="AR15" i="1"/>
  <c r="AS15" i="1" s="1"/>
  <c r="AR16" i="1"/>
  <c r="AS16" i="1" s="1"/>
  <c r="AR19" i="1"/>
  <c r="AS19" i="1" s="1"/>
  <c r="AR20" i="1"/>
  <c r="AS20" i="1" s="1"/>
  <c r="AR21" i="1"/>
  <c r="AS21" i="1" s="1"/>
  <c r="AR22" i="1"/>
  <c r="AS22" i="1" s="1"/>
  <c r="AR23" i="1"/>
  <c r="AS23" i="1" s="1"/>
  <c r="AR28" i="1"/>
  <c r="AS28" i="1" s="1"/>
  <c r="AR29" i="1"/>
  <c r="AS29" i="1" s="1"/>
  <c r="AO2" i="1"/>
  <c r="AQ2" i="1" s="1"/>
  <c r="AP2" i="1"/>
  <c r="P30" i="1"/>
  <c r="Q30" i="1"/>
  <c r="AH30" i="1" s="1"/>
  <c r="R30" i="1"/>
  <c r="AI30" i="1" s="1"/>
  <c r="AR30" i="1"/>
  <c r="AS30" i="1" s="1"/>
  <c r="AR31" i="1"/>
  <c r="AS31" i="1" s="1"/>
  <c r="AR27" i="1"/>
  <c r="AS27" i="1" s="1"/>
  <c r="AR17" i="1"/>
  <c r="AS17" i="1" s="1"/>
  <c r="AR24" i="1"/>
  <c r="AS24" i="1" s="1"/>
  <c r="AR25" i="1"/>
  <c r="AS25" i="1" s="1"/>
  <c r="AR33" i="1"/>
  <c r="AS33" i="1" s="1"/>
  <c r="AX11" i="1"/>
  <c r="AY11" i="1" s="1"/>
  <c r="AX12" i="1"/>
  <c r="AY12" i="1" s="1"/>
  <c r="AX13" i="1"/>
  <c r="AY13" i="1" s="1"/>
  <c r="AX14" i="1"/>
  <c r="AY14" i="1" s="1"/>
  <c r="AX15" i="1"/>
  <c r="AY15" i="1" s="1"/>
  <c r="AX19" i="1"/>
  <c r="AY19" i="1" s="1"/>
  <c r="AX20" i="1"/>
  <c r="AY20" i="1" s="1"/>
  <c r="AX21" i="1"/>
  <c r="AY21" i="1" s="1"/>
  <c r="AX22" i="1"/>
  <c r="AY22" i="1" s="1"/>
  <c r="AX23" i="1"/>
  <c r="AY23" i="1" s="1"/>
  <c r="AX24" i="1"/>
  <c r="AY24" i="1" s="1"/>
  <c r="AX27" i="1"/>
  <c r="AY27" i="1" s="1"/>
  <c r="AX28" i="1"/>
  <c r="AY28" i="1" s="1"/>
  <c r="P29" i="1"/>
  <c r="Q29" i="1"/>
  <c r="AH29" i="1" s="1"/>
  <c r="R29" i="1"/>
  <c r="AI29" i="1" s="1"/>
  <c r="AX29" i="1"/>
  <c r="AY29" i="1" s="1"/>
  <c r="AX30" i="1"/>
  <c r="AY30" i="1" s="1"/>
  <c r="AX31" i="1"/>
  <c r="AY31" i="1" s="1"/>
  <c r="AX32" i="1"/>
  <c r="AY32" i="1" s="1"/>
  <c r="AX35" i="1"/>
  <c r="AY35" i="1" s="1"/>
  <c r="AX16" i="1"/>
  <c r="AY16" i="1" s="1"/>
  <c r="AX17" i="1"/>
  <c r="AY17" i="1" s="1"/>
  <c r="AX25" i="1"/>
  <c r="AY25" i="1" s="1"/>
  <c r="AX33" i="1"/>
  <c r="AY33" i="1" s="1"/>
  <c r="P17" i="1"/>
  <c r="Q17" i="1"/>
  <c r="P25" i="1"/>
  <c r="Q25" i="1"/>
  <c r="AH25" i="1" s="1"/>
  <c r="R33" i="1"/>
  <c r="AI33" i="1" s="1"/>
  <c r="P33" i="1"/>
  <c r="Q33" i="1"/>
  <c r="P27" i="1"/>
  <c r="Q27" i="1"/>
  <c r="P28" i="1"/>
  <c r="Q28" i="1"/>
  <c r="AH28" i="1" s="1"/>
  <c r="R28" i="1"/>
  <c r="AI28" i="1" s="1"/>
  <c r="AP23" i="1"/>
  <c r="AQ23" i="1" s="1"/>
  <c r="P19" i="1"/>
  <c r="AG19" i="1" s="1"/>
  <c r="AJ19" i="1" s="1"/>
  <c r="AN19" i="1" s="1"/>
  <c r="AM19" i="1" s="1"/>
  <c r="Q19" i="1"/>
  <c r="AH19" i="1" s="1"/>
  <c r="AP19" i="1"/>
  <c r="AQ19" i="1" s="1"/>
  <c r="AP20" i="1"/>
  <c r="AQ20" i="1" s="1"/>
  <c r="AP21" i="1"/>
  <c r="AQ21" i="1" s="1"/>
  <c r="AP22" i="1"/>
  <c r="AQ22" i="1" s="1"/>
  <c r="AP24" i="1"/>
  <c r="AQ24" i="1" s="1"/>
  <c r="AP25" i="1"/>
  <c r="AQ25" i="1" s="1"/>
  <c r="AP27" i="1"/>
  <c r="AQ27" i="1" s="1"/>
  <c r="AP35" i="1"/>
  <c r="AQ35" i="1" s="1"/>
  <c r="AP29" i="1"/>
  <c r="AQ29" i="1" s="1"/>
  <c r="AP30" i="1"/>
  <c r="AQ30" i="1" s="1"/>
  <c r="AP31" i="1"/>
  <c r="AQ31" i="1" s="1"/>
  <c r="AP32" i="1"/>
  <c r="AQ32" i="1" s="1"/>
  <c r="AP33" i="1"/>
  <c r="AQ33" i="1" s="1"/>
  <c r="AP28" i="1"/>
  <c r="AQ28" i="1" s="1"/>
  <c r="P12" i="1"/>
  <c r="Q12" i="1"/>
  <c r="AH12" i="1" s="1"/>
  <c r="AP12" i="1"/>
  <c r="AQ12" i="1" s="1"/>
  <c r="P13" i="1"/>
  <c r="Q13" i="1"/>
  <c r="R13" i="1"/>
  <c r="AP13" i="1"/>
  <c r="AQ13" i="1" s="1"/>
  <c r="P14" i="1"/>
  <c r="AG14" i="1" s="1"/>
  <c r="AJ14" i="1" s="1"/>
  <c r="AN14" i="1" s="1"/>
  <c r="AM14" i="1" s="1"/>
  <c r="Q14" i="1"/>
  <c r="AH14" i="1" s="1"/>
  <c r="AP14" i="1"/>
  <c r="AQ14" i="1" s="1"/>
  <c r="P15" i="1"/>
  <c r="Q15" i="1"/>
  <c r="AP15" i="1"/>
  <c r="AQ15" i="1" s="1"/>
  <c r="AP16" i="1"/>
  <c r="AQ16" i="1" s="1"/>
  <c r="AP17" i="1"/>
  <c r="AQ17" i="1" s="1"/>
  <c r="P11" i="1"/>
  <c r="Q11" i="1"/>
  <c r="AP11" i="1"/>
  <c r="AQ11" i="1" s="1"/>
  <c r="P20" i="1"/>
  <c r="Q20" i="1"/>
  <c r="P21" i="1"/>
  <c r="Q21" i="1"/>
  <c r="AI21" i="1"/>
  <c r="P22" i="1"/>
  <c r="Q22" i="1"/>
  <c r="AH22" i="1" s="1"/>
  <c r="AT23" i="1"/>
  <c r="AU23" i="1" s="1"/>
  <c r="AT19" i="1"/>
  <c r="AU19" i="1" s="1"/>
  <c r="AT20" i="1"/>
  <c r="AU20" i="1" s="1"/>
  <c r="AT21" i="1"/>
  <c r="AU21" i="1" s="1"/>
  <c r="AT22" i="1"/>
  <c r="AU22" i="1" s="1"/>
  <c r="AT24" i="1"/>
  <c r="AU24" i="1" s="1"/>
  <c r="AT25" i="1"/>
  <c r="AU25" i="1" s="1"/>
  <c r="AT27" i="1"/>
  <c r="AU27" i="1" s="1"/>
  <c r="AT35" i="1"/>
  <c r="AU35" i="1" s="1"/>
  <c r="AT29" i="1"/>
  <c r="AU29" i="1" s="1"/>
  <c r="AT30" i="1"/>
  <c r="AU30" i="1" s="1"/>
  <c r="AT31" i="1"/>
  <c r="AU31" i="1" s="1"/>
  <c r="AT32" i="1"/>
  <c r="AU32" i="1" s="1"/>
  <c r="AT33" i="1"/>
  <c r="AU33" i="1" s="1"/>
  <c r="AT28" i="1"/>
  <c r="AU28" i="1" s="1"/>
  <c r="AT12" i="1"/>
  <c r="AU12" i="1" s="1"/>
  <c r="AT13" i="1"/>
  <c r="AU13" i="1" s="1"/>
  <c r="AT14" i="1"/>
  <c r="AU14" i="1" s="1"/>
  <c r="AT15" i="1"/>
  <c r="AU15" i="1" s="1"/>
  <c r="AT16" i="1"/>
  <c r="AU16" i="1" s="1"/>
  <c r="AT17" i="1"/>
  <c r="AU17" i="1" s="1"/>
  <c r="AT11" i="1"/>
  <c r="AU11" i="1" s="1"/>
  <c r="P23" i="1"/>
  <c r="Q23" i="1"/>
  <c r="AV23" i="1"/>
  <c r="AW23" i="1" s="1"/>
  <c r="AV19" i="1"/>
  <c r="AW19" i="1" s="1"/>
  <c r="AV20" i="1"/>
  <c r="AW20" i="1" s="1"/>
  <c r="AV21" i="1"/>
  <c r="AW21" i="1" s="1"/>
  <c r="AV22" i="1"/>
  <c r="AW22" i="1" s="1"/>
  <c r="P24" i="1"/>
  <c r="AG24" i="1" s="1"/>
  <c r="AJ24" i="1" s="1"/>
  <c r="AN24" i="1" s="1"/>
  <c r="AM24" i="1" s="1"/>
  <c r="Q24" i="1"/>
  <c r="AV24" i="1"/>
  <c r="AW24" i="1" s="1"/>
  <c r="AV25" i="1"/>
  <c r="AW25" i="1" s="1"/>
  <c r="AV27" i="1"/>
  <c r="AW27" i="1" s="1"/>
  <c r="AV35" i="1"/>
  <c r="AW35" i="1" s="1"/>
  <c r="AV29" i="1"/>
  <c r="AW29" i="1" s="1"/>
  <c r="AV30" i="1"/>
  <c r="AW30" i="1" s="1"/>
  <c r="AV31" i="1"/>
  <c r="AW31" i="1" s="1"/>
  <c r="AV32" i="1"/>
  <c r="AW32" i="1" s="1"/>
  <c r="AV33" i="1"/>
  <c r="AW33" i="1" s="1"/>
  <c r="AV28" i="1"/>
  <c r="AW28" i="1" s="1"/>
  <c r="AV12" i="1"/>
  <c r="AW12" i="1" s="1"/>
  <c r="AV13" i="1"/>
  <c r="AW13" i="1" s="1"/>
  <c r="AV14" i="1"/>
  <c r="AW14" i="1" s="1"/>
  <c r="AV15" i="1"/>
  <c r="AW15" i="1" s="1"/>
  <c r="AV16" i="1"/>
  <c r="AW16" i="1" s="1"/>
  <c r="AV17" i="1"/>
  <c r="AW17" i="1" s="1"/>
  <c r="AV11" i="1"/>
  <c r="AW11" i="1" s="1"/>
  <c r="AZ23" i="1"/>
  <c r="BA23" i="1" s="1"/>
  <c r="AZ19" i="1"/>
  <c r="BA19" i="1" s="1"/>
  <c r="AZ20" i="1"/>
  <c r="BA20" i="1" s="1"/>
  <c r="AZ21" i="1"/>
  <c r="BA21" i="1" s="1"/>
  <c r="AZ22" i="1"/>
  <c r="BA22" i="1" s="1"/>
  <c r="AZ24" i="1"/>
  <c r="BA24" i="1" s="1"/>
  <c r="AZ25" i="1"/>
  <c r="BA25" i="1" s="1"/>
  <c r="AZ27" i="1"/>
  <c r="BA27" i="1" s="1"/>
  <c r="AZ35" i="1"/>
  <c r="BA35" i="1" s="1"/>
  <c r="AZ29" i="1"/>
  <c r="BA29" i="1" s="1"/>
  <c r="AZ30" i="1"/>
  <c r="BA30" i="1" s="1"/>
  <c r="P31" i="1"/>
  <c r="Q31" i="1"/>
  <c r="R31" i="1"/>
  <c r="AI31" i="1" s="1"/>
  <c r="AZ31" i="1"/>
  <c r="BA31" i="1" s="1"/>
  <c r="AZ32" i="1"/>
  <c r="BA32" i="1" s="1"/>
  <c r="AZ33" i="1"/>
  <c r="BA33" i="1" s="1"/>
  <c r="AZ28" i="1"/>
  <c r="BA28" i="1" s="1"/>
  <c r="AZ12" i="1"/>
  <c r="BA12" i="1" s="1"/>
  <c r="AZ13" i="1"/>
  <c r="BA13" i="1" s="1"/>
  <c r="AZ14" i="1"/>
  <c r="BA14" i="1" s="1"/>
  <c r="AZ15" i="1"/>
  <c r="BA15" i="1" s="1"/>
  <c r="AZ16" i="1"/>
  <c r="BA16" i="1" s="1"/>
  <c r="AZ17" i="1"/>
  <c r="BA17" i="1" s="1"/>
  <c r="AZ11" i="1"/>
  <c r="BA11" i="1" s="1"/>
  <c r="BB23" i="1"/>
  <c r="BC23" i="1" s="1"/>
  <c r="BB19" i="1"/>
  <c r="BC19" i="1" s="1"/>
  <c r="BB20" i="1"/>
  <c r="BC20" i="1" s="1"/>
  <c r="BB21" i="1"/>
  <c r="BC21" i="1" s="1"/>
  <c r="BB22" i="1"/>
  <c r="BC22" i="1" s="1"/>
  <c r="BB24" i="1"/>
  <c r="BC24" i="1" s="1"/>
  <c r="BB25" i="1"/>
  <c r="BC25" i="1" s="1"/>
  <c r="BB27" i="1"/>
  <c r="BC27" i="1" s="1"/>
  <c r="BB35" i="1"/>
  <c r="BC35" i="1" s="1"/>
  <c r="BB29" i="1"/>
  <c r="BC29" i="1" s="1"/>
  <c r="BB30" i="1"/>
  <c r="BC30" i="1" s="1"/>
  <c r="BB31" i="1"/>
  <c r="BC31" i="1" s="1"/>
  <c r="BB32" i="1"/>
  <c r="BC32" i="1" s="1"/>
  <c r="BB33" i="1"/>
  <c r="BC33" i="1" s="1"/>
  <c r="BB28" i="1"/>
  <c r="BC28" i="1" s="1"/>
  <c r="BB12" i="1"/>
  <c r="BC12" i="1" s="1"/>
  <c r="BB13" i="1"/>
  <c r="BC13" i="1" s="1"/>
  <c r="BB14" i="1"/>
  <c r="BC14" i="1" s="1"/>
  <c r="BB15" i="1"/>
  <c r="BC15" i="1" s="1"/>
  <c r="BB16" i="1"/>
  <c r="BC16" i="1" s="1"/>
  <c r="BB17" i="1"/>
  <c r="BC17" i="1" s="1"/>
  <c r="BB11" i="1"/>
  <c r="BC11" i="1" s="1"/>
  <c r="P35" i="1"/>
  <c r="Q35" i="1"/>
  <c r="R32" i="1"/>
  <c r="AI32" i="1" s="1"/>
  <c r="P32" i="1"/>
  <c r="Q32" i="1"/>
  <c r="Q16" i="1"/>
  <c r="P16" i="1"/>
  <c r="AG16" i="1" s="1"/>
  <c r="AJ16" i="1" s="1"/>
  <c r="AN16" i="1" s="1"/>
  <c r="AM16" i="1" s="1"/>
  <c r="AH11" i="1"/>
  <c r="AG11" i="1"/>
  <c r="AJ11" i="1" s="1"/>
  <c r="AN11" i="1" s="1"/>
  <c r="AM11" i="1" s="1"/>
  <c r="AI11" i="1"/>
  <c r="AG12" i="1"/>
  <c r="AJ12" i="1" s="1"/>
  <c r="AN12" i="1" s="1"/>
  <c r="AM12" i="1" s="1"/>
  <c r="AI12" i="1"/>
  <c r="AH13" i="1"/>
  <c r="AI13" i="1"/>
  <c r="AH15" i="1"/>
  <c r="AI15" i="1"/>
  <c r="AH16" i="1"/>
  <c r="AI16" i="1"/>
  <c r="AH17" i="1"/>
  <c r="AI17" i="1"/>
  <c r="AJ18" i="1"/>
  <c r="AN18" i="1" s="1"/>
  <c r="AM18" i="1" s="1"/>
  <c r="AI19" i="1"/>
  <c r="AG20" i="1"/>
  <c r="AJ20" i="1" s="1"/>
  <c r="AN20" i="1" s="1"/>
  <c r="AM20" i="1" s="1"/>
  <c r="AH20" i="1"/>
  <c r="AI20" i="1"/>
  <c r="AH21" i="1"/>
  <c r="AG22" i="1"/>
  <c r="AJ22" i="1" s="1"/>
  <c r="AN22" i="1" s="1"/>
  <c r="AM22" i="1" s="1"/>
  <c r="AI22" i="1"/>
  <c r="AG23" i="1"/>
  <c r="AJ23" i="1" s="1"/>
  <c r="AN23" i="1" s="1"/>
  <c r="AM23" i="1" s="1"/>
  <c r="AH23" i="1"/>
  <c r="AI23" i="1"/>
  <c r="AH24" i="1"/>
  <c r="AI24" i="1"/>
  <c r="AG25" i="1"/>
  <c r="AJ25" i="1" s="1"/>
  <c r="AN25" i="1" s="1"/>
  <c r="AM25" i="1" s="1"/>
  <c r="AI25" i="1"/>
  <c r="AJ26" i="1"/>
  <c r="AN26" i="1" s="1"/>
  <c r="AM26" i="1" s="1"/>
  <c r="AH27" i="1"/>
  <c r="AI27" i="1"/>
  <c r="AG29" i="1"/>
  <c r="AJ29" i="1" s="1"/>
  <c r="AN29" i="1" s="1"/>
  <c r="AM29" i="1" s="1"/>
  <c r="AH31" i="1"/>
  <c r="AG32" i="1"/>
  <c r="AJ32" i="1" s="1"/>
  <c r="AN32" i="1" s="1"/>
  <c r="AM32" i="1" s="1"/>
  <c r="AG33" i="1"/>
  <c r="AJ33" i="1" s="1"/>
  <c r="AN33" i="1" s="1"/>
  <c r="AM33" i="1" s="1"/>
  <c r="AH33" i="1"/>
  <c r="AJ34" i="1"/>
  <c r="AN34" i="1" s="1"/>
  <c r="AM34" i="1" s="1"/>
  <c r="AG35" i="1"/>
  <c r="AJ35" i="1" s="1"/>
  <c r="AN35" i="1" s="1"/>
  <c r="AM35" i="1" s="1"/>
  <c r="AI35" i="1"/>
  <c r="K45" i="2"/>
  <c r="K50" i="2" s="1"/>
  <c r="K51" i="2" s="1"/>
  <c r="K46" i="2"/>
  <c r="K47" i="2"/>
  <c r="K48" i="2"/>
  <c r="K49" i="2"/>
  <c r="AR2" i="1" l="1"/>
  <c r="AR3" i="1"/>
  <c r="AR4" i="1"/>
  <c r="AR5" i="1" s="1"/>
  <c r="AO35" i="1"/>
  <c r="AO25" i="1"/>
  <c r="AO23" i="1"/>
  <c r="AO11" i="1"/>
  <c r="AO12" i="1"/>
  <c r="AO32" i="1"/>
  <c r="AO22" i="1"/>
  <c r="AO15" i="1"/>
  <c r="AO19" i="1"/>
  <c r="AO33" i="1"/>
  <c r="AO29" i="1"/>
  <c r="AO31" i="1"/>
  <c r="AO21" i="1"/>
  <c r="AO14" i="1"/>
  <c r="AO28" i="1"/>
  <c r="AO17" i="1"/>
  <c r="AO16" i="1"/>
  <c r="AO30" i="1"/>
  <c r="AO24" i="1"/>
  <c r="AO20" i="1"/>
  <c r="AO13" i="1"/>
  <c r="AO27" i="1"/>
  <c r="T32" i="1"/>
  <c r="T20" i="1"/>
  <c r="U20" i="1" s="1"/>
  <c r="T15" i="1"/>
  <c r="M15" i="1" s="1"/>
  <c r="T29" i="1"/>
  <c r="U29" i="1" s="1"/>
  <c r="Y29" i="1" s="1"/>
  <c r="T19" i="1"/>
  <c r="M19" i="1" s="1"/>
  <c r="T27" i="1"/>
  <c r="U27" i="1" s="1"/>
  <c r="U19" i="1"/>
  <c r="X19" i="1" s="1"/>
  <c r="O19" i="1" s="1"/>
  <c r="T35" i="1"/>
  <c r="U35" i="1" s="1"/>
  <c r="T24" i="1"/>
  <c r="T22" i="1"/>
  <c r="T33" i="1"/>
  <c r="M33" i="1" s="1"/>
  <c r="BC36" i="1"/>
  <c r="M49" i="1" s="1"/>
  <c r="AS36" i="1"/>
  <c r="M44" i="1" s="1"/>
  <c r="T13" i="1"/>
  <c r="U13" i="1" s="1"/>
  <c r="AQ36" i="1"/>
  <c r="M43" i="1" s="1"/>
  <c r="BD11" i="1"/>
  <c r="U24" i="1"/>
  <c r="M24" i="1"/>
  <c r="M20" i="1"/>
  <c r="U15" i="1"/>
  <c r="M27" i="1"/>
  <c r="T31" i="1"/>
  <c r="U31" i="1" s="1"/>
  <c r="T21" i="1"/>
  <c r="U21" i="1" s="1"/>
  <c r="T28" i="1"/>
  <c r="T17" i="1"/>
  <c r="M17" i="1" s="1"/>
  <c r="T30" i="1"/>
  <c r="U30" i="1" s="1"/>
  <c r="M29" i="1"/>
  <c r="AH35" i="1"/>
  <c r="AG31" i="1"/>
  <c r="AJ31" i="1" s="1"/>
  <c r="AN31" i="1" s="1"/>
  <c r="AM31" i="1" s="1"/>
  <c r="AG30" i="1"/>
  <c r="AJ30" i="1" s="1"/>
  <c r="AN30" i="1" s="1"/>
  <c r="AM30" i="1" s="1"/>
  <c r="AG28" i="1"/>
  <c r="AJ28" i="1" s="1"/>
  <c r="AN28" i="1" s="1"/>
  <c r="AM28" i="1" s="1"/>
  <c r="AG27" i="1"/>
  <c r="AJ27" i="1" s="1"/>
  <c r="AN27" i="1" s="1"/>
  <c r="AM27" i="1" s="1"/>
  <c r="AG21" i="1"/>
  <c r="AJ21" i="1" s="1"/>
  <c r="AN21" i="1" s="1"/>
  <c r="AM21" i="1" s="1"/>
  <c r="AG17" i="1"/>
  <c r="AJ17" i="1" s="1"/>
  <c r="AN17" i="1" s="1"/>
  <c r="AM17" i="1" s="1"/>
  <c r="AG15" i="1"/>
  <c r="AJ15" i="1" s="1"/>
  <c r="AN15" i="1" s="1"/>
  <c r="AM15" i="1" s="1"/>
  <c r="AG13" i="1"/>
  <c r="AJ13" i="1" s="1"/>
  <c r="AN13" i="1" s="1"/>
  <c r="AM13" i="1" s="1"/>
  <c r="T16" i="1"/>
  <c r="T23" i="1"/>
  <c r="T11" i="1"/>
  <c r="T14" i="1"/>
  <c r="T12" i="1"/>
  <c r="U12" i="1" s="1"/>
  <c r="T25" i="1"/>
  <c r="L11" i="1"/>
  <c r="U32" i="1"/>
  <c r="M32" i="1"/>
  <c r="Y35" i="1"/>
  <c r="W35" i="1"/>
  <c r="N35" i="1" s="1"/>
  <c r="M31" i="1"/>
  <c r="U28" i="1"/>
  <c r="M28" i="1"/>
  <c r="U17" i="1"/>
  <c r="X29" i="1"/>
  <c r="W29" i="1"/>
  <c r="N29" i="1" s="1"/>
  <c r="BA36" i="1"/>
  <c r="M48" i="1" s="1"/>
  <c r="AW36" i="1"/>
  <c r="M46" i="1" s="1"/>
  <c r="AU36" i="1"/>
  <c r="M45" i="1" s="1"/>
  <c r="BD17" i="1"/>
  <c r="L17" i="1" s="1"/>
  <c r="BD15" i="1"/>
  <c r="L15" i="1" s="1"/>
  <c r="BD13" i="1"/>
  <c r="L13" i="1" s="1"/>
  <c r="BD28" i="1"/>
  <c r="L28" i="1" s="1"/>
  <c r="BD32" i="1"/>
  <c r="L32" i="1" s="1"/>
  <c r="BD30" i="1"/>
  <c r="L30" i="1" s="1"/>
  <c r="BD35" i="1"/>
  <c r="L35" i="1" s="1"/>
  <c r="BD25" i="1"/>
  <c r="L25" i="1" s="1"/>
  <c r="BD22" i="1"/>
  <c r="L22" i="1" s="1"/>
  <c r="BD20" i="1"/>
  <c r="L20" i="1" s="1"/>
  <c r="AY36" i="1"/>
  <c r="M47" i="1" s="1"/>
  <c r="C37" i="1" s="1"/>
  <c r="BD23" i="1"/>
  <c r="L23" i="1" s="1"/>
  <c r="U23" i="1"/>
  <c r="M23" i="1"/>
  <c r="M11" i="1"/>
  <c r="U11" i="1"/>
  <c r="U14" i="1"/>
  <c r="M14" i="1"/>
  <c r="U25" i="1"/>
  <c r="M25" i="1"/>
  <c r="AM36" i="1"/>
  <c r="M42" i="1" s="1"/>
  <c r="BD16" i="1"/>
  <c r="L16" i="1" s="1"/>
  <c r="BD33" i="1"/>
  <c r="L33" i="1" s="1"/>
  <c r="BD31" i="1"/>
  <c r="L31" i="1" s="1"/>
  <c r="BD29" i="1"/>
  <c r="L29" i="1" s="1"/>
  <c r="BD27" i="1"/>
  <c r="L27" i="1" s="1"/>
  <c r="BD24" i="1"/>
  <c r="L24" i="1" s="1"/>
  <c r="BD21" i="1"/>
  <c r="L21" i="1" s="1"/>
  <c r="BD19" i="1"/>
  <c r="L19" i="1" s="1"/>
  <c r="BD14" i="1"/>
  <c r="L14" i="1" s="1"/>
  <c r="BD12" i="1"/>
  <c r="L12" i="1" s="1"/>
  <c r="AH32" i="1"/>
  <c r="M21" i="1" l="1"/>
  <c r="Y27" i="1"/>
  <c r="W27" i="1"/>
  <c r="N27" i="1" s="1"/>
  <c r="X27" i="1"/>
  <c r="O27" i="1" s="1"/>
  <c r="M30" i="1"/>
  <c r="U33" i="1"/>
  <c r="X33" i="1" s="1"/>
  <c r="M12" i="1"/>
  <c r="L34" i="1"/>
  <c r="U22" i="1"/>
  <c r="AA23" i="1" s="1"/>
  <c r="M22" i="1"/>
  <c r="M35" i="1"/>
  <c r="X35" i="1"/>
  <c r="O35" i="1" s="1"/>
  <c r="Y19" i="1"/>
  <c r="W19" i="1"/>
  <c r="M50" i="1"/>
  <c r="M13" i="1"/>
  <c r="W13" i="1"/>
  <c r="N13" i="1" s="1"/>
  <c r="X13" i="1"/>
  <c r="O13" i="1" s="1"/>
  <c r="Y13" i="1"/>
  <c r="M16" i="1"/>
  <c r="U16" i="1"/>
  <c r="W15" i="1"/>
  <c r="N15" i="1" s="1"/>
  <c r="X15" i="1"/>
  <c r="Y15" i="1"/>
  <c r="Y20" i="1"/>
  <c r="W20" i="1"/>
  <c r="N20" i="1" s="1"/>
  <c r="X20" i="1"/>
  <c r="O20" i="1" s="1"/>
  <c r="Y24" i="1"/>
  <c r="W24" i="1"/>
  <c r="N24" i="1" s="1"/>
  <c r="X24" i="1"/>
  <c r="O24" i="1" s="1"/>
  <c r="V27" i="1"/>
  <c r="X14" i="1"/>
  <c r="O14" i="1" s="1"/>
  <c r="W14" i="1"/>
  <c r="N14" i="1" s="1"/>
  <c r="Y14" i="1"/>
  <c r="X23" i="1"/>
  <c r="O23" i="1" s="1"/>
  <c r="Y23" i="1"/>
  <c r="W23" i="1"/>
  <c r="N23" i="1" s="1"/>
  <c r="X30" i="1"/>
  <c r="O30" i="1" s="1"/>
  <c r="W30" i="1"/>
  <c r="N30" i="1" s="1"/>
  <c r="Y30" i="1"/>
  <c r="O29" i="1"/>
  <c r="V29" i="1"/>
  <c r="X28" i="1"/>
  <c r="O28" i="1" s="1"/>
  <c r="W28" i="1"/>
  <c r="N28" i="1" s="1"/>
  <c r="Y28" i="1"/>
  <c r="W21" i="1"/>
  <c r="N21" i="1" s="1"/>
  <c r="X21" i="1"/>
  <c r="O21" i="1" s="1"/>
  <c r="Y21" i="1"/>
  <c r="V21" i="1"/>
  <c r="BD36" i="1"/>
  <c r="X25" i="1"/>
  <c r="O25" i="1" s="1"/>
  <c r="W25" i="1"/>
  <c r="N25" i="1" s="1"/>
  <c r="Y25" i="1"/>
  <c r="Y12" i="1"/>
  <c r="X12" i="1"/>
  <c r="O12" i="1" s="1"/>
  <c r="W12" i="1"/>
  <c r="N12" i="1" s="1"/>
  <c r="X11" i="1"/>
  <c r="O11" i="1" s="1"/>
  <c r="W11" i="1"/>
  <c r="N11" i="1" s="1"/>
  <c r="AA15" i="1"/>
  <c r="Y11" i="1"/>
  <c r="X17" i="1"/>
  <c r="O17" i="1" s="1"/>
  <c r="W17" i="1"/>
  <c r="N17" i="1" s="1"/>
  <c r="Y17" i="1"/>
  <c r="X31" i="1"/>
  <c r="O31" i="1" s="1"/>
  <c r="W31" i="1"/>
  <c r="N31" i="1" s="1"/>
  <c r="Y31" i="1"/>
  <c r="X32" i="1"/>
  <c r="O32" i="1" s="1"/>
  <c r="W32" i="1"/>
  <c r="N32" i="1" s="1"/>
  <c r="Y32" i="1"/>
  <c r="L26" i="1"/>
  <c r="V35" i="1"/>
  <c r="L18" i="1"/>
  <c r="W33" i="1" l="1"/>
  <c r="N33" i="1" s="1"/>
  <c r="Y33" i="1"/>
  <c r="Y34" i="1" s="1"/>
  <c r="AC28" i="1" s="1"/>
  <c r="AA31" i="1"/>
  <c r="AB30" i="1" s="1"/>
  <c r="Y22" i="1"/>
  <c r="X22" i="1"/>
  <c r="W22" i="1"/>
  <c r="N22" i="1" s="1"/>
  <c r="V31" i="1"/>
  <c r="V28" i="1"/>
  <c r="V30" i="1"/>
  <c r="N19" i="1"/>
  <c r="V19" i="1"/>
  <c r="V13" i="1"/>
  <c r="V14" i="1"/>
  <c r="V24" i="1"/>
  <c r="V20" i="1"/>
  <c r="O33" i="1"/>
  <c r="V33" i="1"/>
  <c r="O15" i="1"/>
  <c r="V15" i="1"/>
  <c r="Y16" i="1"/>
  <c r="W16" i="1"/>
  <c r="N16" i="1" s="1"/>
  <c r="X16" i="1"/>
  <c r="O16" i="1" s="1"/>
  <c r="V12" i="1"/>
  <c r="AB14" i="1"/>
  <c r="AB22" i="1"/>
  <c r="Y18" i="1"/>
  <c r="AC12" i="1" s="1"/>
  <c r="W37" i="1"/>
  <c r="M40" i="1" s="1"/>
  <c r="M51" i="1" s="1"/>
  <c r="V25" i="1"/>
  <c r="V32" i="1"/>
  <c r="V17" i="1"/>
  <c r="V11" i="1"/>
  <c r="Y26" i="1"/>
  <c r="AC20" i="1" s="1"/>
  <c r="V23" i="1"/>
  <c r="V16" i="1" l="1"/>
  <c r="O22" i="1"/>
  <c r="V22" i="1"/>
  <c r="AB28" i="1"/>
  <c r="AB29" i="1"/>
  <c r="AA28" i="1"/>
  <c r="AA29" i="1"/>
  <c r="AA20" i="1"/>
  <c r="AB21" i="1"/>
  <c r="AB20" i="1"/>
  <c r="AA21" i="1"/>
  <c r="AA13" i="1"/>
  <c r="AB12" i="1"/>
  <c r="AB13" i="1"/>
  <c r="AA12" i="1"/>
  <c r="AC14" i="1" l="1"/>
  <c r="AB15" i="1" s="1"/>
  <c r="O18" i="1"/>
  <c r="AC22" i="1"/>
  <c r="AB23" i="1" s="1"/>
  <c r="O26" i="1"/>
  <c r="AC30" i="1"/>
  <c r="AB31" i="1" s="1"/>
  <c r="O34" i="1"/>
  <c r="W39" i="1"/>
  <c r="M39" i="1" s="1"/>
  <c r="N26" i="1" l="1"/>
  <c r="AB24" i="1"/>
  <c r="M26" i="1" s="1"/>
  <c r="N34" i="1"/>
  <c r="W38" i="1"/>
  <c r="M38" i="1" s="1"/>
  <c r="AB32" i="1"/>
  <c r="N18" i="1"/>
  <c r="AB16" i="1"/>
  <c r="M18" i="1" s="1"/>
  <c r="M34" i="1" l="1"/>
  <c r="W40" i="1"/>
  <c r="M37" i="1" s="1"/>
</calcChain>
</file>

<file path=xl/comments1.xml><?xml version="1.0" encoding="utf-8"?>
<comments xmlns="http://schemas.openxmlformats.org/spreadsheetml/2006/main">
  <authors>
    <author>Orange Campus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 xml:space="preserve">Employee Status:
</t>
        </r>
        <r>
          <rPr>
            <sz val="8"/>
            <color indexed="81"/>
            <rFont val="Tahoma"/>
            <family val="2"/>
          </rPr>
          <t>Please click in the cell, then Down Arrow and select your classification.</t>
        </r>
      </text>
    </comment>
    <comment ref="G2" authorId="0">
      <text>
        <r>
          <rPr>
            <b/>
            <sz val="8"/>
            <color indexed="81"/>
            <rFont val="Tahoma"/>
            <family val="2"/>
          </rPr>
          <t>Employee Status:</t>
        </r>
        <r>
          <rPr>
            <sz val="8"/>
            <color indexed="81"/>
            <rFont val="Tahoma"/>
            <family val="2"/>
          </rPr>
          <t xml:space="preserve">
Please click in the cell, then Down Arrow and select your scheduled hours classification.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 xml:space="preserve">Name: </t>
        </r>
        <r>
          <rPr>
            <sz val="8"/>
            <color indexed="81"/>
            <rFont val="Tahoma"/>
            <family val="2"/>
          </rPr>
          <t xml:space="preserve">Please enter your legal name. </t>
        </r>
        <r>
          <rPr>
            <sz val="8"/>
            <color indexed="81"/>
            <rFont val="Tahoma"/>
            <family val="2"/>
          </rPr>
          <t xml:space="preserve">
(Length 33 letters)
</t>
        </r>
      </text>
    </comment>
    <comment ref="F5" authorId="0">
      <text>
        <r>
          <rPr>
            <b/>
            <sz val="8"/>
            <color indexed="81"/>
            <rFont val="Tahoma"/>
            <family val="2"/>
          </rPr>
          <t xml:space="preserve">Dept Name: </t>
        </r>
        <r>
          <rPr>
            <sz val="8"/>
            <color indexed="81"/>
            <rFont val="Tahoma"/>
            <family val="2"/>
          </rPr>
          <t>Please enter your Dept. Name</t>
        </r>
        <r>
          <rPr>
            <sz val="8"/>
            <color indexed="81"/>
            <rFont val="Tahoma"/>
            <family val="2"/>
          </rPr>
          <t xml:space="preserve">
(Length 20 letters).  If you do not know, ask your supervisor. </t>
        </r>
      </text>
    </comment>
    <comment ref="K5" authorId="0">
      <text>
        <r>
          <rPr>
            <b/>
            <sz val="8"/>
            <color indexed="81"/>
            <rFont val="Tahoma"/>
            <family val="2"/>
          </rPr>
          <t xml:space="preserve">SSN: </t>
        </r>
        <r>
          <rPr>
            <sz val="8"/>
            <color indexed="81"/>
            <rFont val="Tahoma"/>
            <family val="2"/>
          </rPr>
          <t xml:space="preserve">Please enter your Social Security Number. </t>
        </r>
        <r>
          <rPr>
            <sz val="8"/>
            <color indexed="81"/>
            <rFont val="Tahoma"/>
            <family val="2"/>
          </rPr>
          <t xml:space="preserve">
(Do not enter dashes)
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 xml:space="preserve">Dept No. : </t>
        </r>
        <r>
          <rPr>
            <sz val="8"/>
            <color indexed="81"/>
            <rFont val="Tahoma"/>
            <family val="2"/>
          </rPr>
          <t xml:space="preserve">Please enter your deparment number. </t>
        </r>
        <r>
          <rPr>
            <sz val="8"/>
            <color indexed="81"/>
            <rFont val="Tahoma"/>
            <family val="2"/>
          </rPr>
          <t xml:space="preserve">
If you do not know, ask your supervisor.</t>
        </r>
      </text>
    </comment>
    <comment ref="H7" authorId="0">
      <text>
        <r>
          <rPr>
            <b/>
            <sz val="8"/>
            <color indexed="81"/>
            <rFont val="Tahoma"/>
            <family val="2"/>
          </rPr>
          <t xml:space="preserve">Job Title: </t>
        </r>
        <r>
          <rPr>
            <sz val="8"/>
            <color indexed="81"/>
            <rFont val="Tahoma"/>
            <family val="2"/>
          </rPr>
          <t xml:space="preserve">Please enter your position title. </t>
        </r>
        <r>
          <rPr>
            <sz val="8"/>
            <color indexed="81"/>
            <rFont val="Tahoma"/>
            <family val="2"/>
          </rPr>
          <t xml:space="preserve">
(Length 30 letters)
</t>
        </r>
      </text>
    </comment>
    <comment ref="K8" authorId="0">
      <text>
        <r>
          <rPr>
            <sz val="8"/>
            <color indexed="81"/>
            <rFont val="Tahoma"/>
            <family val="2"/>
          </rPr>
          <t xml:space="preserve">Want additional information? Click on this link to Chapman Payroll website. </t>
        </r>
      </text>
    </comment>
    <comment ref="I10" authorId="0">
      <text>
        <r>
          <rPr>
            <b/>
            <sz val="8"/>
            <color indexed="81"/>
            <rFont val="Tahoma"/>
            <family val="2"/>
          </rPr>
          <t>Employees with Benefits:</t>
        </r>
        <r>
          <rPr>
            <sz val="8"/>
            <color indexed="81"/>
            <rFont val="Tahoma"/>
            <family val="2"/>
          </rPr>
          <t xml:space="preserve"> Click on cells below, Click on Down Arrow, Select Benefit option.(ie Sick)</t>
        </r>
      </text>
    </comment>
    <comment ref="C44" authorId="0">
      <text>
        <r>
          <rPr>
            <sz val="8"/>
            <color indexed="81"/>
            <rFont val="Tahoma"/>
            <family val="2"/>
          </rPr>
          <t xml:space="preserve">Please enter your supervisor's name. Last name and first initial is sufficient. </t>
        </r>
      </text>
    </comment>
    <comment ref="B46" authorId="0">
      <text>
        <r>
          <rPr>
            <b/>
            <sz val="8"/>
            <color indexed="81"/>
            <rFont val="Tahoma"/>
            <family val="2"/>
          </rPr>
          <t xml:space="preserve">Notes: </t>
        </r>
        <r>
          <rPr>
            <sz val="8"/>
            <color indexed="81"/>
            <rFont val="Tahoma"/>
            <family val="2"/>
          </rPr>
          <t xml:space="preserve">Use these lines to enter a note to payroll. Suggestions, clarify pay issue, etc.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Orange Campus</author>
  </authors>
  <commentList>
    <comment ref="A2" authorId="0">
      <text>
        <r>
          <rPr>
            <b/>
            <sz val="8"/>
            <color indexed="81"/>
            <rFont val="Tahoma"/>
            <family val="2"/>
          </rPr>
          <t xml:space="preserve">Employee Status:
</t>
        </r>
        <r>
          <rPr>
            <sz val="8"/>
            <color indexed="81"/>
            <rFont val="Tahoma"/>
            <family val="2"/>
          </rPr>
          <t>Please click in the cell, then Down Arrow and select your classification.</t>
        </r>
      </text>
    </comment>
    <comment ref="H2" authorId="0">
      <text>
        <r>
          <rPr>
            <b/>
            <sz val="8"/>
            <color indexed="81"/>
            <rFont val="Tahoma"/>
            <family val="2"/>
          </rPr>
          <t>Employee Status:</t>
        </r>
        <r>
          <rPr>
            <sz val="8"/>
            <color indexed="81"/>
            <rFont val="Tahoma"/>
            <family val="2"/>
          </rPr>
          <t xml:space="preserve">
Please click in the cell, then Down Arrow and select your scheduled hours classification.</t>
        </r>
      </text>
    </comment>
    <comment ref="F3" authorId="0">
      <text>
        <r>
          <rPr>
            <b/>
            <sz val="8"/>
            <color indexed="81"/>
            <rFont val="Tahoma"/>
            <family val="2"/>
          </rPr>
          <t xml:space="preserve">Name: </t>
        </r>
        <r>
          <rPr>
            <sz val="8"/>
            <color indexed="81"/>
            <rFont val="Tahoma"/>
            <family val="2"/>
          </rPr>
          <t xml:space="preserve">Please enter your legal name. </t>
        </r>
        <r>
          <rPr>
            <sz val="8"/>
            <color indexed="81"/>
            <rFont val="Tahoma"/>
            <family val="2"/>
          </rPr>
          <t xml:space="preserve">
(Length 33 letters)
No Nicknames.</t>
        </r>
      </text>
    </comment>
    <comment ref="F5" authorId="0">
      <text>
        <r>
          <rPr>
            <b/>
            <sz val="8"/>
            <color indexed="81"/>
            <rFont val="Tahoma"/>
            <family val="2"/>
          </rPr>
          <t xml:space="preserve">Dept Name: </t>
        </r>
        <r>
          <rPr>
            <sz val="8"/>
            <color indexed="81"/>
            <rFont val="Tahoma"/>
            <family val="2"/>
          </rPr>
          <t>Please enter your Dept. Name</t>
        </r>
        <r>
          <rPr>
            <sz val="8"/>
            <color indexed="81"/>
            <rFont val="Tahoma"/>
            <family val="2"/>
          </rPr>
          <t xml:space="preserve">
(Length 20 letters).  If you do not know, ask your supervisor. </t>
        </r>
      </text>
    </comment>
    <comment ref="M5" authorId="0">
      <text>
        <r>
          <rPr>
            <sz val="8"/>
            <color indexed="81"/>
            <rFont val="Tahoma"/>
            <family val="2"/>
          </rPr>
          <t>Do not enter your SSN.</t>
        </r>
        <r>
          <rPr>
            <b/>
            <sz val="8"/>
            <color indexed="81"/>
            <rFont val="Tahoma"/>
            <family val="2"/>
          </rPr>
          <t xml:space="preserve">
Staff: </t>
        </r>
        <r>
          <rPr>
            <sz val="8"/>
            <color indexed="81"/>
            <rFont val="Tahoma"/>
            <family val="2"/>
          </rPr>
          <t xml:space="preserve">Enter Employee number (aka EE or File)
</t>
        </r>
        <r>
          <rPr>
            <b/>
            <sz val="8"/>
            <color indexed="81"/>
            <rFont val="Tahoma"/>
            <family val="2"/>
          </rPr>
          <t xml:space="preserve">Students: </t>
        </r>
        <r>
          <rPr>
            <sz val="8"/>
            <color indexed="81"/>
            <rFont val="Tahoma"/>
            <family val="2"/>
          </rPr>
          <t>Enter your Student ID number</t>
        </r>
      </text>
    </comment>
    <comment ref="F7" authorId="0">
      <text>
        <r>
          <rPr>
            <b/>
            <sz val="8"/>
            <color indexed="81"/>
            <rFont val="Tahoma"/>
            <family val="2"/>
          </rPr>
          <t xml:space="preserve">Dept No. : </t>
        </r>
        <r>
          <rPr>
            <sz val="8"/>
            <color indexed="81"/>
            <rFont val="Tahoma"/>
            <family val="2"/>
          </rPr>
          <t xml:space="preserve">Please enter your deparment number. </t>
        </r>
        <r>
          <rPr>
            <sz val="8"/>
            <color indexed="81"/>
            <rFont val="Tahoma"/>
            <family val="2"/>
          </rPr>
          <t xml:space="preserve">
If you do not know, ask your supervisor.</t>
        </r>
      </text>
    </comment>
    <comment ref="M8" authorId="0">
      <text>
        <r>
          <rPr>
            <sz val="8"/>
            <color indexed="81"/>
            <rFont val="Tahoma"/>
            <family val="2"/>
          </rPr>
          <t xml:space="preserve">Want additional information? Click on this link to Chapman Payroll website. </t>
        </r>
      </text>
    </comment>
    <comment ref="K10" authorId="0">
      <text>
        <r>
          <rPr>
            <b/>
            <sz val="8"/>
            <color indexed="81"/>
            <rFont val="Tahoma"/>
            <family val="2"/>
          </rPr>
          <t>Employees with Benefits:</t>
        </r>
        <r>
          <rPr>
            <sz val="8"/>
            <color indexed="81"/>
            <rFont val="Tahoma"/>
            <family val="2"/>
          </rPr>
          <t xml:space="preserve"> Click on cells below, Click on Down Arrow, Select Benefit option.(ie Sick)</t>
        </r>
      </text>
    </comment>
    <comment ref="C44" authorId="0">
      <text>
        <r>
          <rPr>
            <sz val="8"/>
            <color indexed="81"/>
            <rFont val="Tahoma"/>
            <family val="2"/>
          </rPr>
          <t xml:space="preserve">Please enter your supervisor's name. Last name and first initial is sufficient. </t>
        </r>
      </text>
    </comment>
    <comment ref="B46" authorId="0">
      <text>
        <r>
          <rPr>
            <b/>
            <sz val="8"/>
            <color indexed="81"/>
            <rFont val="Tahoma"/>
            <family val="2"/>
          </rPr>
          <t xml:space="preserve">Notes: </t>
        </r>
        <r>
          <rPr>
            <sz val="8"/>
            <color indexed="81"/>
            <rFont val="Tahoma"/>
            <family val="2"/>
          </rPr>
          <t xml:space="preserve">Use these lines to enter a note to payroll. Suggestions, clarify pay issue, etc.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<sst xmlns="http://schemas.openxmlformats.org/spreadsheetml/2006/main" count="263" uniqueCount="142">
  <si>
    <t>Vac</t>
  </si>
  <si>
    <t>Staff</t>
  </si>
  <si>
    <t>40 hrs/wk: FT</t>
  </si>
  <si>
    <t>EE Class</t>
  </si>
  <si>
    <t>Sched Hrs</t>
  </si>
  <si>
    <t>Benf Elig</t>
  </si>
  <si>
    <t>Benefit Hours</t>
  </si>
  <si>
    <t>Sick</t>
  </si>
  <si>
    <t>Temporary</t>
  </si>
  <si>
    <t>Holi</t>
  </si>
  <si>
    <t>Student</t>
  </si>
  <si>
    <t>"f" = Staff</t>
  </si>
  <si>
    <t>FmSk</t>
  </si>
  <si>
    <t xml:space="preserve">Dept. Name </t>
  </si>
  <si>
    <t>Jury</t>
  </si>
  <si>
    <t>Hrs per Day</t>
  </si>
  <si>
    <t>Brvm</t>
  </si>
  <si>
    <t xml:space="preserve">  Dept. No.</t>
  </si>
  <si>
    <t xml:space="preserve">     Job Title</t>
  </si>
  <si>
    <t>Heat</t>
  </si>
  <si>
    <t>Payroll Website</t>
  </si>
  <si>
    <t xml:space="preserve"> </t>
  </si>
  <si>
    <t>UnPd</t>
  </si>
  <si>
    <t>OT Calculations</t>
  </si>
  <si>
    <t>Benefit</t>
  </si>
  <si>
    <t>Worked</t>
  </si>
  <si>
    <t>Daily OT</t>
  </si>
  <si>
    <t>Hrs elig</t>
  </si>
  <si>
    <t>Ck &lt; 0</t>
  </si>
  <si>
    <t>Ck &lt;0</t>
  </si>
  <si>
    <t>DATE</t>
  </si>
  <si>
    <t>Hours</t>
  </si>
  <si>
    <t>Daily Hours</t>
  </si>
  <si>
    <t>Overtime</t>
  </si>
  <si>
    <t>Double</t>
  </si>
  <si>
    <t>Time periods in time</t>
  </si>
  <si>
    <t>Hrs Worked</t>
  </si>
  <si>
    <t xml:space="preserve">Total Hrs </t>
  </si>
  <si>
    <t>Reg</t>
  </si>
  <si>
    <t>OT</t>
  </si>
  <si>
    <t>DT</t>
  </si>
  <si>
    <t>Work Day</t>
  </si>
  <si>
    <t>7 day Test</t>
  </si>
  <si>
    <t>Time periods in decimals</t>
  </si>
  <si>
    <t>Meal Period Testing</t>
  </si>
  <si>
    <t>Meal Period Violation</t>
  </si>
  <si>
    <t>pd benefits</t>
  </si>
  <si>
    <t>Vac Adj</t>
  </si>
  <si>
    <t>Sick Adj</t>
  </si>
  <si>
    <t>Holiday</t>
  </si>
  <si>
    <t>Holi Adj</t>
  </si>
  <si>
    <t>Family Sick</t>
  </si>
  <si>
    <t>FmSk Adj</t>
  </si>
  <si>
    <t>Jury Adj</t>
  </si>
  <si>
    <t>Bereavmnt</t>
  </si>
  <si>
    <t>Brvm Adj</t>
  </si>
  <si>
    <t>Heat adj</t>
  </si>
  <si>
    <t>Monday</t>
  </si>
  <si>
    <t>Tuesday</t>
  </si>
  <si>
    <t>Wednesday</t>
  </si>
  <si>
    <t>DaySum</t>
  </si>
  <si>
    <t>Thursday</t>
  </si>
  <si>
    <t>Friday</t>
  </si>
  <si>
    <t>Weekly OT</t>
  </si>
  <si>
    <t>Saturday</t>
  </si>
  <si>
    <t>Reg Hrs</t>
  </si>
  <si>
    <t>Sunday</t>
  </si>
  <si>
    <t xml:space="preserve">Upon completion of the pay period, print out, obtain proper signature, and send to Payroll.   </t>
  </si>
  <si>
    <t>Total Violations</t>
  </si>
  <si>
    <t>Vac Total</t>
  </si>
  <si>
    <t>Sick Total</t>
  </si>
  <si>
    <t>Holi Total</t>
  </si>
  <si>
    <t>FmSk Total</t>
  </si>
  <si>
    <t>Jury Total</t>
  </si>
  <si>
    <t>Brvm Total</t>
  </si>
  <si>
    <t>Heat Total</t>
  </si>
  <si>
    <t>Total</t>
  </si>
  <si>
    <t>Regular Hrs</t>
  </si>
  <si>
    <t>Total Hrs</t>
  </si>
  <si>
    <t>Overtime Hrs</t>
  </si>
  <si>
    <t>Total OT</t>
  </si>
  <si>
    <t>Signature</t>
  </si>
  <si>
    <t xml:space="preserve">  </t>
  </si>
  <si>
    <t>Double Time Hrs</t>
  </si>
  <si>
    <t>Total DT</t>
  </si>
  <si>
    <t>All Time Sheets must be signed.</t>
  </si>
  <si>
    <t>Total Hours Worked</t>
  </si>
  <si>
    <t>Total Reg</t>
  </si>
  <si>
    <t>Supervisor Signature</t>
  </si>
  <si>
    <t>Supervisor Name</t>
  </si>
  <si>
    <t>Meal Period Violations</t>
  </si>
  <si>
    <t>*Vacation Hrs</t>
  </si>
  <si>
    <t xml:space="preserve">Note to Payroll: </t>
  </si>
  <si>
    <t>*Sick Hrs</t>
  </si>
  <si>
    <t>**Holiday Hrs</t>
  </si>
  <si>
    <t>*Family Sick Hrs</t>
  </si>
  <si>
    <t xml:space="preserve">(Benefits with Asterisk (*) &amp; (**)will only be paid if employee has </t>
  </si>
  <si>
    <t>**Jury Hrs</t>
  </si>
  <si>
    <t xml:space="preserve">sufficient benefit balance or eligible for benefit) </t>
  </si>
  <si>
    <t>**Bereavement Hrs</t>
  </si>
  <si>
    <t>**Heat Discomfort Hrs</t>
  </si>
  <si>
    <t>Total Benefit Hrs</t>
  </si>
  <si>
    <t>Daily Total</t>
  </si>
  <si>
    <t>Hrs above 40</t>
  </si>
  <si>
    <t>40 hrs/wk: Full Time</t>
  </si>
  <si>
    <t>(Not your SSN)</t>
  </si>
  <si>
    <t>Type of Employee</t>
  </si>
  <si>
    <t>Scheduled Hours per Week</t>
  </si>
  <si>
    <t>30-39 hrs: PT</t>
  </si>
  <si>
    <t>20-29 hrs: PT</t>
  </si>
  <si>
    <t>1-19   hrs: PT</t>
  </si>
  <si>
    <t xml:space="preserve">   </t>
  </si>
  <si>
    <t>(Initials)</t>
  </si>
  <si>
    <t>Weekly Total</t>
  </si>
  <si>
    <t>Legal Name</t>
  </si>
  <si>
    <t>"I certify as accurate and true that I have worked the above listed hours."</t>
  </si>
  <si>
    <t xml:space="preserve">     "I verify the time periods reported as worked by the employee are correct."</t>
  </si>
  <si>
    <t>Upon completion of the pay period, print out, obtain proper signature, and send to Payroll Office.</t>
  </si>
  <si>
    <t>Start 1</t>
  </si>
  <si>
    <t>Stop 1</t>
  </si>
  <si>
    <t xml:space="preserve"> Start 2</t>
  </si>
  <si>
    <t>Stop 2</t>
  </si>
  <si>
    <t>Start 3</t>
  </si>
  <si>
    <t>Stop 3</t>
  </si>
  <si>
    <t>Supervisor Phone Ext</t>
  </si>
  <si>
    <t>Start 2</t>
  </si>
  <si>
    <t>Employee ID Number</t>
  </si>
  <si>
    <t>Supervisor's OT</t>
  </si>
  <si>
    <t>Verification</t>
  </si>
  <si>
    <t>[Begin time in Start 1 column]</t>
  </si>
  <si>
    <r>
      <t xml:space="preserve">[Enter time worked in </t>
    </r>
    <r>
      <rPr>
        <b/>
        <sz val="9"/>
        <color indexed="20"/>
        <rFont val="Arial"/>
        <family val="2"/>
      </rPr>
      <t>Start-Stop</t>
    </r>
    <r>
      <rPr>
        <sz val="9"/>
        <color indexed="20"/>
        <rFont val="Arial"/>
        <family val="2"/>
      </rPr>
      <t xml:space="preserve"> columns, all time off in </t>
    </r>
    <r>
      <rPr>
        <b/>
        <sz val="9"/>
        <color indexed="20"/>
        <rFont val="Arial"/>
        <family val="2"/>
      </rPr>
      <t>Benefit</t>
    </r>
    <r>
      <rPr>
        <sz val="9"/>
        <color indexed="20"/>
        <rFont val="Arial"/>
        <family val="2"/>
      </rPr>
      <t xml:space="preserve"> Column]</t>
    </r>
  </si>
  <si>
    <t>PT Faculty</t>
  </si>
  <si>
    <t>Legal Name:</t>
  </si>
  <si>
    <t>Dept. Name :</t>
  </si>
  <si>
    <t xml:space="preserve">  Dept. No:</t>
  </si>
  <si>
    <t xml:space="preserve">            Employee ID Number:</t>
  </si>
  <si>
    <t xml:space="preserve">                Position or  </t>
  </si>
  <si>
    <t xml:space="preserve">          Course Number &amp; Section::</t>
  </si>
  <si>
    <t>Start 4</t>
  </si>
  <si>
    <t>Stop 4</t>
  </si>
  <si>
    <t>Version 4.0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</si>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</sst>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00\-00\-0000"/>
    <numFmt numFmtId="165" formatCode="0.0"/>
    <numFmt numFmtId="166" formatCode="mm/dd/yy"/>
  </numFmts>
  <fonts count="47" x14ac:knownFonts="1">
    <font>
      <sz val="10"/>
      <name val="Arial"/>
    </font>
    <font>
      <sz val="10"/>
      <name val="Arial"/>
      <family val="2"/>
    </font>
    <font>
      <sz val="14"/>
      <name val="Arial"/>
      <family val="2"/>
    </font>
    <font>
      <b/>
      <sz val="20"/>
      <name val="Century Schoolbook"/>
      <family val="1"/>
    </font>
    <font>
      <b/>
      <sz val="24"/>
      <name val="Verdana"/>
      <family val="2"/>
    </font>
    <font>
      <b/>
      <sz val="9"/>
      <color indexed="12"/>
      <name val="Arial"/>
      <family val="2"/>
    </font>
    <font>
      <b/>
      <sz val="14"/>
      <color indexed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48"/>
      <color indexed="12"/>
      <name val="Arial"/>
      <family val="2"/>
    </font>
    <font>
      <b/>
      <sz val="22"/>
      <color indexed="12"/>
      <name val="Arial"/>
      <family val="2"/>
    </font>
    <font>
      <sz val="10"/>
      <color indexed="10"/>
      <name val="Arial"/>
      <family val="2"/>
    </font>
    <font>
      <b/>
      <sz val="16"/>
      <color indexed="12"/>
      <name val="Arial"/>
      <family val="2"/>
    </font>
    <font>
      <sz val="10"/>
      <name val="Arial Rounded MT Bold"/>
      <family val="2"/>
    </font>
    <font>
      <b/>
      <u/>
      <sz val="9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12"/>
      <name val="Arial"/>
      <family val="2"/>
    </font>
    <font>
      <sz val="10"/>
      <name val="Times New Roman"/>
      <family val="1"/>
    </font>
    <font>
      <sz val="9"/>
      <color indexed="12"/>
      <name val="Arial"/>
      <family val="2"/>
    </font>
    <font>
      <u/>
      <sz val="10"/>
      <color indexed="12"/>
      <name val="Arial"/>
      <family val="2"/>
    </font>
    <font>
      <sz val="10"/>
      <color indexed="2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36"/>
      <color indexed="12"/>
      <name val="Arial"/>
      <family val="2"/>
    </font>
    <font>
      <sz val="12"/>
      <color indexed="10"/>
      <name val="Arial"/>
      <family val="2"/>
    </font>
    <font>
      <b/>
      <sz val="26"/>
      <color indexed="12"/>
      <name val="Arial"/>
      <family val="2"/>
    </font>
    <font>
      <b/>
      <sz val="8"/>
      <color indexed="10"/>
      <name val="Arial"/>
      <family val="2"/>
    </font>
    <font>
      <sz val="10"/>
      <color indexed="12"/>
      <name val="Arial"/>
      <family val="2"/>
    </font>
    <font>
      <sz val="9"/>
      <color indexed="20"/>
      <name val="Arial"/>
      <family val="2"/>
    </font>
    <font>
      <b/>
      <sz val="9"/>
      <color indexed="20"/>
      <name val="Arial"/>
      <family val="2"/>
    </font>
    <font>
      <sz val="9"/>
      <color indexed="20"/>
      <name val="Arial"/>
      <family val="2"/>
    </font>
    <font>
      <sz val="8"/>
      <color indexed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360">
    <xf numFmtId="0" fontId="0" fillId="0" borderId="0" xfId="0"/>
    <xf numFmtId="0" fontId="2" fillId="2" borderId="0" xfId="0" applyFont="1" applyFill="1" applyBorder="1" applyProtection="1"/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left"/>
    </xf>
    <xf numFmtId="0" fontId="0" fillId="2" borderId="0" xfId="0" applyFill="1"/>
    <xf numFmtId="0" fontId="4" fillId="2" borderId="0" xfId="0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0" fontId="6" fillId="2" borderId="0" xfId="0" applyFont="1" applyFill="1" applyBorder="1" applyProtection="1"/>
    <xf numFmtId="0" fontId="7" fillId="2" borderId="0" xfId="0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0" fontId="0" fillId="0" borderId="3" xfId="0" applyBorder="1" applyProtection="1">
      <protection hidden="1"/>
    </xf>
    <xf numFmtId="0" fontId="0" fillId="0" borderId="0" xfId="0" applyProtection="1">
      <protection hidden="1"/>
    </xf>
    <xf numFmtId="18" fontId="0" fillId="0" borderId="4" xfId="0" applyNumberForma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0" xfId="0" applyFill="1" applyBorder="1"/>
    <xf numFmtId="0" fontId="10" fillId="2" borderId="0" xfId="0" applyFont="1" applyFill="1" applyBorder="1"/>
    <xf numFmtId="0" fontId="11" fillId="2" borderId="0" xfId="0" applyFont="1" applyFill="1" applyAlignment="1">
      <alignment horizontal="right"/>
    </xf>
    <xf numFmtId="0" fontId="6" fillId="2" borderId="9" xfId="0" applyFont="1" applyFill="1" applyBorder="1"/>
    <xf numFmtId="0" fontId="6" fillId="2" borderId="0" xfId="0" applyFont="1" applyFill="1" applyBorder="1"/>
    <xf numFmtId="0" fontId="0" fillId="2" borderId="0" xfId="0" applyFill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0" borderId="0" xfId="0" applyBorder="1" applyProtection="1">
      <protection hidden="1"/>
    </xf>
    <xf numFmtId="18" fontId="0" fillId="0" borderId="11" xfId="0" applyNumberFormat="1" applyBorder="1"/>
    <xf numFmtId="0" fontId="0" fillId="0" borderId="12" xfId="0" applyBorder="1"/>
    <xf numFmtId="0" fontId="0" fillId="0" borderId="1" xfId="0" applyBorder="1"/>
    <xf numFmtId="0" fontId="0" fillId="0" borderId="4" xfId="0" applyBorder="1"/>
    <xf numFmtId="0" fontId="0" fillId="0" borderId="9" xfId="0" applyBorder="1"/>
    <xf numFmtId="0" fontId="0" fillId="0" borderId="0" xfId="0" applyBorder="1"/>
    <xf numFmtId="0" fontId="0" fillId="0" borderId="13" xfId="0" applyBorder="1"/>
    <xf numFmtId="0" fontId="8" fillId="2" borderId="0" xfId="0" applyFont="1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right"/>
    </xf>
    <xf numFmtId="0" fontId="0" fillId="0" borderId="14" xfId="0" applyBorder="1"/>
    <xf numFmtId="0" fontId="13" fillId="2" borderId="14" xfId="0" applyFont="1" applyFill="1" applyBorder="1" applyProtection="1"/>
    <xf numFmtId="0" fontId="0" fillId="2" borderId="14" xfId="0" applyFill="1" applyBorder="1" applyProtection="1"/>
    <xf numFmtId="0" fontId="0" fillId="2" borderId="15" xfId="0" applyFill="1" applyBorder="1" applyProtection="1"/>
    <xf numFmtId="0" fontId="0" fillId="0" borderId="16" xfId="0" applyBorder="1"/>
    <xf numFmtId="0" fontId="0" fillId="0" borderId="15" xfId="0" applyBorder="1"/>
    <xf numFmtId="0" fontId="0" fillId="0" borderId="17" xfId="0" applyBorder="1"/>
    <xf numFmtId="0" fontId="0" fillId="0" borderId="11" xfId="0" applyBorder="1"/>
    <xf numFmtId="0" fontId="14" fillId="2" borderId="0" xfId="0" applyFont="1" applyFill="1"/>
    <xf numFmtId="16" fontId="15" fillId="2" borderId="0" xfId="0" applyNumberFormat="1" applyFont="1" applyFill="1" applyProtection="1"/>
    <xf numFmtId="18" fontId="16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9" xfId="0" applyFill="1" applyBorder="1"/>
    <xf numFmtId="0" fontId="0" fillId="0" borderId="18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9" xfId="0" applyBorder="1"/>
    <xf numFmtId="0" fontId="16" fillId="2" borderId="0" xfId="0" applyFont="1" applyFill="1"/>
    <xf numFmtId="16" fontId="16" fillId="2" borderId="0" xfId="0" applyNumberFormat="1" applyFont="1" applyFill="1" applyProtection="1"/>
    <xf numFmtId="0" fontId="18" fillId="2" borderId="14" xfId="0" applyFont="1" applyFill="1" applyBorder="1" applyProtection="1"/>
    <xf numFmtId="0" fontId="0" fillId="2" borderId="0" xfId="0" applyFill="1" applyProtection="1"/>
    <xf numFmtId="164" fontId="16" fillId="2" borderId="0" xfId="0" applyNumberFormat="1" applyFont="1" applyFill="1" applyBorder="1" applyAlignment="1" applyProtection="1">
      <alignment horizontal="right"/>
    </xf>
    <xf numFmtId="0" fontId="16" fillId="2" borderId="9" xfId="0" applyFont="1" applyFill="1" applyBorder="1"/>
    <xf numFmtId="0" fontId="16" fillId="2" borderId="0" xfId="0" applyFont="1" applyFill="1" applyBorder="1"/>
    <xf numFmtId="0" fontId="16" fillId="2" borderId="0" xfId="0" applyFont="1" applyFill="1" applyBorder="1" applyProtection="1">
      <protection hidden="1"/>
    </xf>
    <xf numFmtId="0" fontId="0" fillId="0" borderId="20" xfId="0" applyBorder="1"/>
    <xf numFmtId="0" fontId="0" fillId="0" borderId="14" xfId="0" applyBorder="1" applyAlignment="1">
      <alignment horizontal="right"/>
    </xf>
    <xf numFmtId="0" fontId="19" fillId="2" borderId="0" xfId="0" applyFont="1" applyFill="1" applyBorder="1"/>
    <xf numFmtId="16" fontId="20" fillId="2" borderId="0" xfId="0" applyNumberFormat="1" applyFont="1" applyFill="1" applyBorder="1"/>
    <xf numFmtId="16" fontId="20" fillId="2" borderId="0" xfId="0" applyNumberFormat="1" applyFont="1" applyFill="1" applyBorder="1" applyAlignment="1">
      <alignment horizontal="left"/>
    </xf>
    <xf numFmtId="0" fontId="5" fillId="2" borderId="0" xfId="0" applyFont="1" applyFill="1" applyBorder="1" applyAlignment="1">
      <alignment horizontal="right"/>
    </xf>
    <xf numFmtId="0" fontId="17" fillId="2" borderId="14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Protection="1"/>
    <xf numFmtId="0" fontId="21" fillId="2" borderId="0" xfId="0" applyFont="1" applyFill="1" applyBorder="1" applyAlignment="1">
      <alignment horizontal="center"/>
    </xf>
    <xf numFmtId="0" fontId="22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center"/>
    </xf>
    <xf numFmtId="0" fontId="22" fillId="2" borderId="0" xfId="0" applyFont="1" applyFill="1" applyAlignment="1">
      <alignment horizontal="right"/>
    </xf>
    <xf numFmtId="0" fontId="8" fillId="2" borderId="0" xfId="0" applyFont="1" applyFill="1" applyBorder="1"/>
    <xf numFmtId="0" fontId="23" fillId="2" borderId="0" xfId="2" applyFill="1" applyBorder="1" applyAlignment="1" applyProtection="1"/>
    <xf numFmtId="0" fontId="25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 applyProtection="1">
      <alignment horizontal="center"/>
      <protection hidden="1"/>
    </xf>
    <xf numFmtId="0" fontId="0" fillId="3" borderId="3" xfId="0" applyFill="1" applyBorder="1" applyAlignment="1" applyProtection="1">
      <alignment horizontal="center"/>
      <protection hidden="1"/>
    </xf>
    <xf numFmtId="0" fontId="20" fillId="2" borderId="22" xfId="0" applyFont="1" applyFill="1" applyBorder="1" applyAlignment="1">
      <alignment horizontal="center"/>
    </xf>
    <xf numFmtId="0" fontId="20" fillId="2" borderId="23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5" xfId="0" applyFill="1" applyBorder="1" applyAlignment="1">
      <alignment horizontal="center"/>
    </xf>
    <xf numFmtId="2" fontId="0" fillId="2" borderId="0" xfId="0" applyNumberFormat="1" applyFill="1" applyBorder="1" applyAlignment="1">
      <alignment horizontal="left"/>
    </xf>
    <xf numFmtId="18" fontId="0" fillId="2" borderId="0" xfId="0" applyNumberFormat="1" applyFill="1" applyBorder="1" applyAlignment="1">
      <alignment horizontal="center"/>
    </xf>
    <xf numFmtId="0" fontId="0" fillId="3" borderId="0" xfId="0" applyFill="1" applyBorder="1" applyAlignment="1" applyProtection="1">
      <alignment horizontal="center"/>
      <protection hidden="1"/>
    </xf>
    <xf numFmtId="0" fontId="0" fillId="3" borderId="9" xfId="0" applyFill="1" applyBorder="1" applyAlignment="1" applyProtection="1">
      <alignment horizontal="center"/>
      <protection hidden="1"/>
    </xf>
    <xf numFmtId="0" fontId="0" fillId="0" borderId="0" xfId="0" applyBorder="1" applyAlignment="1">
      <alignment horizontal="right"/>
    </xf>
    <xf numFmtId="0" fontId="0" fillId="0" borderId="19" xfId="0" applyBorder="1" applyAlignment="1">
      <alignment horizontal="right"/>
    </xf>
    <xf numFmtId="0" fontId="0" fillId="0" borderId="0" xfId="0" applyFill="1" applyBorder="1"/>
    <xf numFmtId="0" fontId="19" fillId="2" borderId="4" xfId="0" applyFont="1" applyFill="1" applyBorder="1"/>
    <xf numFmtId="18" fontId="20" fillId="2" borderId="14" xfId="0" applyNumberFormat="1" applyFont="1" applyFill="1" applyBorder="1" applyAlignment="1" applyProtection="1">
      <protection locked="0"/>
    </xf>
    <xf numFmtId="2" fontId="25" fillId="2" borderId="30" xfId="0" applyNumberFormat="1" applyFont="1" applyFill="1" applyBorder="1" applyAlignment="1" applyProtection="1"/>
    <xf numFmtId="2" fontId="26" fillId="2" borderId="31" xfId="0" applyNumberFormat="1" applyFont="1" applyFill="1" applyBorder="1" applyAlignment="1" applyProtection="1">
      <alignment horizontal="center"/>
    </xf>
    <xf numFmtId="2" fontId="27" fillId="2" borderId="19" xfId="0" applyNumberFormat="1" applyFont="1" applyFill="1" applyBorder="1" applyAlignment="1" applyProtection="1">
      <alignment horizontal="center"/>
    </xf>
    <xf numFmtId="2" fontId="27" fillId="2" borderId="13" xfId="0" applyNumberFormat="1" applyFont="1" applyFill="1" applyBorder="1" applyAlignment="1" applyProtection="1">
      <alignment horizontal="center"/>
    </xf>
    <xf numFmtId="18" fontId="27" fillId="2" borderId="3" xfId="0" applyNumberFormat="1" applyFont="1" applyFill="1" applyBorder="1" applyAlignment="1" applyProtection="1">
      <alignment horizontal="center"/>
    </xf>
    <xf numFmtId="2" fontId="0" fillId="0" borderId="2" xfId="0" applyNumberFormat="1" applyBorder="1" applyProtection="1">
      <protection hidden="1"/>
    </xf>
    <xf numFmtId="2" fontId="0" fillId="0" borderId="3" xfId="0" applyNumberFormat="1" applyBorder="1" applyProtection="1">
      <protection hidden="1"/>
    </xf>
    <xf numFmtId="165" fontId="0" fillId="0" borderId="0" xfId="0" applyNumberFormat="1" applyBorder="1" applyProtection="1">
      <protection hidden="1"/>
    </xf>
    <xf numFmtId="43" fontId="0" fillId="0" borderId="0" xfId="0" applyNumberFormat="1"/>
    <xf numFmtId="43" fontId="0" fillId="0" borderId="5" xfId="1" applyFont="1" applyBorder="1"/>
    <xf numFmtId="43" fontId="0" fillId="0" borderId="6" xfId="1" applyFont="1" applyBorder="1"/>
    <xf numFmtId="43" fontId="0" fillId="0" borderId="0" xfId="1" applyFont="1" applyBorder="1"/>
    <xf numFmtId="43" fontId="0" fillId="0" borderId="12" xfId="1" applyFont="1" applyBorder="1" applyAlignment="1">
      <alignment horizontal="center"/>
    </xf>
    <xf numFmtId="43" fontId="0" fillId="0" borderId="3" xfId="1" applyFont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2" xfId="1" applyFont="1" applyBorder="1" applyAlignment="1">
      <alignment horizontal="center"/>
    </xf>
    <xf numFmtId="0" fontId="19" fillId="2" borderId="11" xfId="0" applyFont="1" applyFill="1" applyBorder="1"/>
    <xf numFmtId="18" fontId="20" fillId="2" borderId="32" xfId="0" applyNumberFormat="1" applyFont="1" applyFill="1" applyBorder="1" applyAlignment="1" applyProtection="1">
      <protection locked="0"/>
    </xf>
    <xf numFmtId="18" fontId="20" fillId="2" borderId="33" xfId="0" applyNumberFormat="1" applyFont="1" applyFill="1" applyBorder="1" applyAlignment="1" applyProtection="1">
      <protection locked="0"/>
    </xf>
    <xf numFmtId="2" fontId="25" fillId="2" borderId="35" xfId="0" applyNumberFormat="1" applyFont="1" applyFill="1" applyBorder="1" applyAlignment="1" applyProtection="1"/>
    <xf numFmtId="18" fontId="27" fillId="2" borderId="0" xfId="0" applyNumberFormat="1" applyFont="1" applyFill="1" applyBorder="1" applyAlignment="1" applyProtection="1">
      <alignment horizontal="center"/>
    </xf>
    <xf numFmtId="18" fontId="18" fillId="2" borderId="0" xfId="0" applyNumberFormat="1" applyFont="1" applyFill="1" applyBorder="1" applyAlignment="1" applyProtection="1">
      <alignment horizontal="center"/>
      <protection hidden="1"/>
    </xf>
    <xf numFmtId="2" fontId="0" fillId="0" borderId="0" xfId="0" applyNumberFormat="1" applyBorder="1" applyProtection="1">
      <protection hidden="1"/>
    </xf>
    <xf numFmtId="2" fontId="0" fillId="0" borderId="36" xfId="0" applyNumberFormat="1" applyBorder="1" applyAlignment="1" applyProtection="1">
      <alignment horizontal="right"/>
      <protection hidden="1"/>
    </xf>
    <xf numFmtId="2" fontId="0" fillId="0" borderId="33" xfId="0" applyNumberFormat="1" applyBorder="1" applyProtection="1">
      <protection hidden="1"/>
    </xf>
    <xf numFmtId="0" fontId="0" fillId="0" borderId="4" xfId="0" applyBorder="1" applyProtection="1">
      <protection hidden="1"/>
    </xf>
    <xf numFmtId="43" fontId="0" fillId="0" borderId="19" xfId="1" applyFont="1" applyBorder="1"/>
    <xf numFmtId="43" fontId="0" fillId="0" borderId="37" xfId="1" applyFont="1" applyBorder="1" applyAlignment="1">
      <alignment horizontal="center"/>
    </xf>
    <xf numFmtId="43" fontId="0" fillId="0" borderId="0" xfId="1" applyFont="1" applyBorder="1" applyAlignment="1">
      <alignment horizontal="center"/>
    </xf>
    <xf numFmtId="43" fontId="0" fillId="0" borderId="9" xfId="1" applyFont="1" applyBorder="1" applyAlignment="1">
      <alignment horizontal="center"/>
    </xf>
    <xf numFmtId="43" fontId="0" fillId="0" borderId="10" xfId="1" applyFont="1" applyBorder="1" applyAlignment="1">
      <alignment horizontal="center"/>
    </xf>
    <xf numFmtId="43" fontId="0" fillId="0" borderId="11" xfId="1" applyFont="1" applyBorder="1" applyAlignment="1">
      <alignment horizontal="center"/>
    </xf>
    <xf numFmtId="2" fontId="0" fillId="0" borderId="10" xfId="0" applyNumberFormat="1" applyBorder="1" applyProtection="1">
      <protection hidden="1"/>
    </xf>
    <xf numFmtId="0" fontId="0" fillId="0" borderId="0" xfId="0" applyBorder="1" applyAlignment="1" applyProtection="1">
      <alignment horizontal="left"/>
      <protection hidden="1"/>
    </xf>
    <xf numFmtId="2" fontId="0" fillId="0" borderId="33" xfId="0" applyNumberFormat="1" applyBorder="1" applyAlignment="1" applyProtection="1">
      <alignment horizontal="right"/>
      <protection hidden="1"/>
    </xf>
    <xf numFmtId="0" fontId="0" fillId="0" borderId="17" xfId="0" applyBorder="1" applyAlignment="1" applyProtection="1">
      <alignment horizontal="right"/>
      <protection hidden="1"/>
    </xf>
    <xf numFmtId="2" fontId="0" fillId="0" borderId="38" xfId="0" applyNumberFormat="1" applyBorder="1" applyProtection="1">
      <protection hidden="1"/>
    </xf>
    <xf numFmtId="2" fontId="0" fillId="3" borderId="0" xfId="0" applyNumberFormat="1" applyFill="1" applyBorder="1" applyAlignment="1" applyProtection="1">
      <alignment horizontal="right"/>
      <protection hidden="1"/>
    </xf>
    <xf numFmtId="0" fontId="0" fillId="0" borderId="9" xfId="0" applyBorder="1" applyAlignment="1" applyProtection="1">
      <alignment horizontal="right"/>
      <protection hidden="1"/>
    </xf>
    <xf numFmtId="0" fontId="0" fillId="0" borderId="0" xfId="0" applyBorder="1" applyAlignment="1" applyProtection="1">
      <alignment horizontal="center"/>
      <protection hidden="1"/>
    </xf>
    <xf numFmtId="2" fontId="0" fillId="0" borderId="0" xfId="0" applyNumberFormat="1" applyBorder="1" applyAlignment="1" applyProtection="1">
      <alignment horizontal="center"/>
      <protection hidden="1"/>
    </xf>
    <xf numFmtId="2" fontId="0" fillId="0" borderId="38" xfId="0" applyNumberFormat="1" applyBorder="1" applyAlignment="1" applyProtection="1">
      <alignment horizontal="center"/>
      <protection hidden="1"/>
    </xf>
    <xf numFmtId="0" fontId="0" fillId="0" borderId="9" xfId="0" applyBorder="1" applyAlignment="1" applyProtection="1">
      <alignment horizontal="center"/>
      <protection hidden="1"/>
    </xf>
    <xf numFmtId="0" fontId="19" fillId="2" borderId="17" xfId="0" applyFont="1" applyFill="1" applyBorder="1"/>
    <xf numFmtId="2" fontId="26" fillId="2" borderId="40" xfId="0" applyNumberFormat="1" applyFont="1" applyFill="1" applyBorder="1" applyAlignment="1" applyProtection="1">
      <alignment horizontal="center"/>
    </xf>
    <xf numFmtId="2" fontId="27" fillId="2" borderId="20" xfId="0" applyNumberFormat="1" applyFont="1" applyFill="1" applyBorder="1" applyAlignment="1" applyProtection="1">
      <alignment horizontal="center"/>
    </xf>
    <xf numFmtId="2" fontId="27" fillId="2" borderId="30" xfId="0" applyNumberFormat="1" applyFont="1" applyFill="1" applyBorder="1" applyAlignment="1" applyProtection="1">
      <alignment horizontal="center"/>
    </xf>
    <xf numFmtId="2" fontId="0" fillId="0" borderId="18" xfId="0" applyNumberFormat="1" applyBorder="1" applyProtection="1">
      <protection hidden="1"/>
    </xf>
    <xf numFmtId="2" fontId="0" fillId="0" borderId="14" xfId="0" applyNumberFormat="1" applyBorder="1" applyProtection="1">
      <protection hidden="1"/>
    </xf>
    <xf numFmtId="0" fontId="19" fillId="2" borderId="0" xfId="0" applyFont="1" applyFill="1" applyBorder="1" applyProtection="1"/>
    <xf numFmtId="16" fontId="18" fillId="2" borderId="0" xfId="0" applyNumberFormat="1" applyFont="1" applyFill="1" applyBorder="1" applyAlignment="1" applyProtection="1">
      <alignment horizontal="center"/>
    </xf>
    <xf numFmtId="18" fontId="20" fillId="2" borderId="0" xfId="0" applyNumberFormat="1" applyFont="1" applyFill="1" applyBorder="1" applyAlignment="1" applyProtection="1"/>
    <xf numFmtId="18" fontId="20" fillId="2" borderId="41" xfId="0" applyNumberFormat="1" applyFont="1" applyFill="1" applyBorder="1" applyAlignment="1" applyProtection="1"/>
    <xf numFmtId="18" fontId="25" fillId="2" borderId="32" xfId="0" applyNumberFormat="1" applyFont="1" applyFill="1" applyBorder="1" applyAlignment="1" applyProtection="1">
      <alignment horizontal="right"/>
    </xf>
    <xf numFmtId="2" fontId="25" fillId="2" borderId="34" xfId="0" applyNumberFormat="1" applyFont="1" applyFill="1" applyBorder="1" applyAlignment="1" applyProtection="1">
      <alignment horizontal="right"/>
    </xf>
    <xf numFmtId="2" fontId="26" fillId="2" borderId="42" xfId="0" applyNumberFormat="1" applyFont="1" applyFill="1" applyBorder="1" applyAlignment="1" applyProtection="1">
      <alignment horizontal="center"/>
    </xf>
    <xf numFmtId="2" fontId="28" fillId="2" borderId="32" xfId="0" applyNumberFormat="1" applyFont="1" applyFill="1" applyBorder="1" applyAlignment="1" applyProtection="1">
      <alignment horizontal="center"/>
    </xf>
    <xf numFmtId="2" fontId="28" fillId="2" borderId="35" xfId="0" applyNumberFormat="1" applyFont="1" applyFill="1" applyBorder="1" applyAlignment="1" applyProtection="1">
      <alignment horizontal="center"/>
    </xf>
    <xf numFmtId="0" fontId="0" fillId="0" borderId="0" xfId="0" applyFill="1" applyBorder="1" applyProtection="1">
      <protection hidden="1"/>
    </xf>
    <xf numFmtId="0" fontId="19" fillId="2" borderId="2" xfId="0" applyFont="1" applyFill="1" applyBorder="1"/>
    <xf numFmtId="0" fontId="19" fillId="2" borderId="10" xfId="0" applyFont="1" applyFill="1" applyBorder="1"/>
    <xf numFmtId="0" fontId="29" fillId="2" borderId="10" xfId="0" applyFont="1" applyFill="1" applyBorder="1"/>
    <xf numFmtId="0" fontId="19" fillId="2" borderId="18" xfId="0" applyFont="1" applyFill="1" applyBorder="1"/>
    <xf numFmtId="2" fontId="25" fillId="2" borderId="14" xfId="0" applyNumberFormat="1" applyFont="1" applyFill="1" applyBorder="1" applyAlignment="1" applyProtection="1"/>
    <xf numFmtId="0" fontId="11" fillId="0" borderId="0" xfId="0" applyFont="1" applyBorder="1" applyProtection="1">
      <protection hidden="1"/>
    </xf>
    <xf numFmtId="18" fontId="20" fillId="2" borderId="19" xfId="0" applyNumberFormat="1" applyFont="1" applyFill="1" applyBorder="1" applyAlignment="1" applyProtection="1"/>
    <xf numFmtId="18" fontId="25" fillId="2" borderId="19" xfId="0" applyNumberFormat="1" applyFont="1" applyFill="1" applyBorder="1" applyAlignment="1" applyProtection="1"/>
    <xf numFmtId="0" fontId="19" fillId="2" borderId="36" xfId="0" applyFont="1" applyFill="1" applyBorder="1"/>
    <xf numFmtId="18" fontId="20" fillId="2" borderId="43" xfId="0" applyNumberFormat="1" applyFont="1" applyFill="1" applyBorder="1" applyAlignment="1" applyProtection="1">
      <protection locked="0"/>
    </xf>
    <xf numFmtId="18" fontId="20" fillId="2" borderId="41" xfId="0" applyNumberFormat="1" applyFont="1" applyFill="1" applyBorder="1" applyAlignment="1" applyProtection="1">
      <protection locked="0"/>
    </xf>
    <xf numFmtId="18" fontId="20" fillId="2" borderId="44" xfId="0" applyNumberFormat="1" applyFont="1" applyFill="1" applyBorder="1" applyAlignment="1" applyProtection="1">
      <protection locked="0"/>
    </xf>
    <xf numFmtId="2" fontId="26" fillId="2" borderId="45" xfId="0" applyNumberFormat="1" applyFont="1" applyFill="1" applyBorder="1" applyAlignment="1" applyProtection="1">
      <alignment horizontal="center"/>
    </xf>
    <xf numFmtId="2" fontId="27" fillId="2" borderId="46" xfId="0" applyNumberFormat="1" applyFont="1" applyFill="1" applyBorder="1" applyAlignment="1" applyProtection="1">
      <alignment horizontal="center"/>
    </xf>
    <xf numFmtId="2" fontId="27" fillId="2" borderId="39" xfId="0" applyNumberFormat="1" applyFont="1" applyFill="1" applyBorder="1" applyAlignment="1" applyProtection="1">
      <alignment horizontal="center"/>
    </xf>
    <xf numFmtId="18" fontId="27" fillId="2" borderId="14" xfId="0" applyNumberFormat="1" applyFont="1" applyFill="1" applyBorder="1" applyAlignment="1" applyProtection="1">
      <alignment horizontal="center"/>
    </xf>
    <xf numFmtId="2" fontId="0" fillId="0" borderId="36" xfId="0" applyNumberFormat="1" applyBorder="1" applyProtection="1">
      <protection hidden="1"/>
    </xf>
    <xf numFmtId="2" fontId="0" fillId="0" borderId="34" xfId="0" applyNumberFormat="1" applyBorder="1" applyProtection="1">
      <protection hidden="1"/>
    </xf>
    <xf numFmtId="0" fontId="0" fillId="0" borderId="33" xfId="0" applyBorder="1" applyProtection="1">
      <protection hidden="1"/>
    </xf>
    <xf numFmtId="43" fontId="0" fillId="0" borderId="20" xfId="1" applyFont="1" applyBorder="1"/>
    <xf numFmtId="43" fontId="0" fillId="0" borderId="14" xfId="1" applyFont="1" applyBorder="1"/>
    <xf numFmtId="43" fontId="0" fillId="0" borderId="46" xfId="1" applyFont="1" applyBorder="1"/>
    <xf numFmtId="43" fontId="0" fillId="0" borderId="21" xfId="1" applyFont="1" applyBorder="1"/>
    <xf numFmtId="43" fontId="0" fillId="0" borderId="39" xfId="1" applyFont="1" applyBorder="1"/>
    <xf numFmtId="43" fontId="0" fillId="0" borderId="16" xfId="1" applyFont="1" applyBorder="1" applyAlignment="1">
      <alignment horizontal="center"/>
    </xf>
    <xf numFmtId="43" fontId="0" fillId="0" borderId="14" xfId="1" applyFont="1" applyBorder="1" applyAlignment="1">
      <alignment horizontal="center"/>
    </xf>
    <xf numFmtId="43" fontId="0" fillId="0" borderId="15" xfId="1" applyFont="1" applyBorder="1" applyAlignment="1">
      <alignment horizontal="center"/>
    </xf>
    <xf numFmtId="43" fontId="0" fillId="0" borderId="18" xfId="1" applyFont="1" applyBorder="1" applyAlignment="1">
      <alignment horizontal="center"/>
    </xf>
    <xf numFmtId="43" fontId="0" fillId="0" borderId="17" xfId="1" applyFont="1" applyBorder="1" applyAlignment="1">
      <alignment horizontal="center"/>
    </xf>
    <xf numFmtId="0" fontId="0" fillId="2" borderId="9" xfId="0" applyFill="1" applyBorder="1" applyProtection="1"/>
    <xf numFmtId="2" fontId="18" fillId="2" borderId="0" xfId="0" applyNumberFormat="1" applyFont="1" applyFill="1" applyBorder="1" applyProtection="1">
      <protection hidden="1"/>
    </xf>
    <xf numFmtId="43" fontId="0" fillId="0" borderId="47" xfId="1" applyFont="1" applyBorder="1"/>
    <xf numFmtId="43" fontId="0" fillId="0" borderId="46" xfId="1" applyFont="1" applyBorder="1" applyAlignment="1">
      <alignment horizontal="center"/>
    </xf>
    <xf numFmtId="43" fontId="0" fillId="0" borderId="21" xfId="1" applyFont="1" applyBorder="1" applyAlignment="1">
      <alignment horizontal="center"/>
    </xf>
    <xf numFmtId="43" fontId="0" fillId="0" borderId="48" xfId="1" applyFont="1" applyFill="1" applyBorder="1" applyAlignment="1">
      <alignment horizontal="center"/>
    </xf>
    <xf numFmtId="43" fontId="0" fillId="0" borderId="24" xfId="1" applyFont="1" applyFill="1" applyBorder="1" applyAlignment="1">
      <alignment horizontal="center"/>
    </xf>
    <xf numFmtId="0" fontId="0" fillId="0" borderId="39" xfId="0" applyBorder="1"/>
    <xf numFmtId="18" fontId="20" fillId="2" borderId="0" xfId="0" applyNumberFormat="1" applyFont="1" applyFill="1" applyBorder="1" applyProtection="1"/>
    <xf numFmtId="0" fontId="0" fillId="2" borderId="0" xfId="0" applyFill="1" applyBorder="1" applyAlignment="1" applyProtection="1">
      <alignment horizontal="right"/>
    </xf>
    <xf numFmtId="2" fontId="26" fillId="2" borderId="0" xfId="0" applyNumberFormat="1" applyFont="1" applyFill="1" applyBorder="1" applyAlignment="1" applyProtection="1">
      <alignment horizontal="center"/>
    </xf>
    <xf numFmtId="0" fontId="0" fillId="0" borderId="46" xfId="0" applyBorder="1"/>
    <xf numFmtId="0" fontId="0" fillId="0" borderId="21" xfId="0" applyBorder="1"/>
    <xf numFmtId="0" fontId="26" fillId="2" borderId="0" xfId="0" applyFont="1" applyFill="1" applyProtection="1"/>
    <xf numFmtId="2" fontId="18" fillId="2" borderId="0" xfId="0" applyNumberFormat="1" applyFont="1" applyFill="1" applyBorder="1" applyProtection="1"/>
    <xf numFmtId="0" fontId="30" fillId="2" borderId="0" xfId="0" applyFont="1" applyFill="1" applyAlignment="1" applyProtection="1">
      <alignment horizontal="right"/>
    </xf>
    <xf numFmtId="0" fontId="11" fillId="2" borderId="0" xfId="0" applyFont="1" applyFill="1" applyProtection="1"/>
    <xf numFmtId="0" fontId="19" fillId="2" borderId="0" xfId="0" applyFont="1" applyFill="1" applyBorder="1" applyAlignment="1" applyProtection="1">
      <alignment horizontal="right"/>
    </xf>
    <xf numFmtId="165" fontId="0" fillId="0" borderId="14" xfId="0" applyNumberFormat="1" applyBorder="1" applyProtection="1">
      <protection hidden="1"/>
    </xf>
    <xf numFmtId="0" fontId="16" fillId="2" borderId="0" xfId="0" applyFont="1" applyFill="1" applyProtection="1"/>
    <xf numFmtId="0" fontId="17" fillId="2" borderId="0" xfId="0" applyFont="1" applyFill="1"/>
    <xf numFmtId="0" fontId="31" fillId="2" borderId="34" xfId="0" applyFont="1" applyFill="1" applyBorder="1" applyProtection="1">
      <protection locked="0"/>
    </xf>
    <xf numFmtId="0" fontId="32" fillId="2" borderId="34" xfId="0" applyFont="1" applyFill="1" applyBorder="1" applyProtection="1"/>
    <xf numFmtId="0" fontId="0" fillId="2" borderId="34" xfId="0" applyFill="1" applyBorder="1" applyProtection="1"/>
    <xf numFmtId="0" fontId="0" fillId="2" borderId="36" xfId="0" applyFill="1" applyBorder="1"/>
    <xf numFmtId="0" fontId="0" fillId="2" borderId="34" xfId="0" applyFill="1" applyBorder="1"/>
    <xf numFmtId="0" fontId="11" fillId="2" borderId="34" xfId="0" applyFont="1" applyFill="1" applyBorder="1" applyAlignment="1" applyProtection="1">
      <alignment horizontal="right"/>
    </xf>
    <xf numFmtId="0" fontId="33" fillId="0" borderId="33" xfId="0" applyFont="1" applyBorder="1" applyAlignment="1" applyProtection="1">
      <alignment horizontal="center"/>
    </xf>
    <xf numFmtId="0" fontId="32" fillId="2" borderId="0" xfId="0" applyFont="1" applyFill="1" applyBorder="1" applyProtection="1"/>
    <xf numFmtId="0" fontId="8" fillId="2" borderId="0" xfId="0" applyFont="1" applyFill="1" applyBorder="1" applyAlignment="1" applyProtection="1">
      <alignment horizontal="right"/>
    </xf>
    <xf numFmtId="2" fontId="26" fillId="2" borderId="0" xfId="1" applyNumberFormat="1" applyFont="1" applyFill="1" applyBorder="1" applyAlignment="1" applyProtection="1">
      <alignment horizontal="center"/>
    </xf>
    <xf numFmtId="0" fontId="0" fillId="2" borderId="0" xfId="0" applyFill="1" applyBorder="1" applyProtection="1">
      <protection locked="0"/>
    </xf>
    <xf numFmtId="0" fontId="8" fillId="2" borderId="0" xfId="0" applyFont="1" applyFill="1" applyBorder="1" applyAlignment="1" applyProtection="1">
      <alignment horizontal="right"/>
      <protection locked="0"/>
    </xf>
    <xf numFmtId="0" fontId="0" fillId="2" borderId="34" xfId="0" applyFill="1" applyBorder="1" applyProtection="1">
      <protection locked="0"/>
    </xf>
    <xf numFmtId="0" fontId="8" fillId="2" borderId="0" xfId="0" applyFont="1" applyFill="1" applyBorder="1" applyProtection="1"/>
    <xf numFmtId="0" fontId="34" fillId="2" borderId="0" xfId="0" applyFont="1" applyFill="1" applyBorder="1" applyProtection="1"/>
    <xf numFmtId="0" fontId="35" fillId="2" borderId="0" xfId="0" applyFont="1" applyFill="1" applyBorder="1" applyAlignment="1" applyProtection="1">
      <alignment horizontal="center"/>
    </xf>
    <xf numFmtId="0" fontId="35" fillId="2" borderId="0" xfId="0" applyFont="1" applyFill="1" applyBorder="1" applyProtection="1"/>
    <xf numFmtId="0" fontId="25" fillId="2" borderId="0" xfId="0" applyFont="1" applyFill="1" applyBorder="1" applyAlignment="1" applyProtection="1">
      <alignment horizontal="right"/>
    </xf>
    <xf numFmtId="166" fontId="32" fillId="2" borderId="0" xfId="0" applyNumberFormat="1" applyFont="1" applyFill="1" applyBorder="1" applyProtection="1"/>
    <xf numFmtId="18" fontId="35" fillId="2" borderId="0" xfId="0" applyNumberFormat="1" applyFont="1" applyFill="1" applyBorder="1" applyAlignment="1" applyProtection="1"/>
    <xf numFmtId="18" fontId="35" fillId="2" borderId="36" xfId="0" applyNumberFormat="1" applyFont="1" applyFill="1" applyBorder="1" applyAlignment="1" applyProtection="1"/>
    <xf numFmtId="18" fontId="35" fillId="2" borderId="34" xfId="0" applyNumberFormat="1" applyFont="1" applyFill="1" applyBorder="1" applyAlignment="1" applyProtection="1">
      <alignment horizontal="center"/>
    </xf>
    <xf numFmtId="18" fontId="25" fillId="2" borderId="34" xfId="0" applyNumberFormat="1" applyFont="1" applyFill="1" applyBorder="1" applyAlignment="1" applyProtection="1">
      <alignment horizontal="right"/>
    </xf>
    <xf numFmtId="2" fontId="26" fillId="2" borderId="33" xfId="0" applyNumberFormat="1" applyFont="1" applyFill="1" applyBorder="1" applyAlignment="1" applyProtection="1">
      <alignment horizontal="center"/>
    </xf>
    <xf numFmtId="20" fontId="34" fillId="2" borderId="0" xfId="0" applyNumberFormat="1" applyFont="1" applyFill="1" applyBorder="1" applyAlignment="1" applyProtection="1">
      <alignment horizontal="center"/>
    </xf>
    <xf numFmtId="0" fontId="0" fillId="2" borderId="0" xfId="0" applyFill="1" applyProtection="1">
      <protection hidden="1"/>
    </xf>
    <xf numFmtId="18" fontId="0" fillId="0" borderId="0" xfId="0" applyNumberFormat="1"/>
    <xf numFmtId="18" fontId="0" fillId="0" borderId="17" xfId="0" applyNumberFormat="1" applyBorder="1"/>
    <xf numFmtId="39" fontId="0" fillId="0" borderId="4" xfId="1" applyNumberFormat="1" applyFont="1" applyBorder="1" applyAlignment="1">
      <alignment horizontal="center"/>
    </xf>
    <xf numFmtId="18" fontId="0" fillId="2" borderId="0" xfId="0" applyNumberFormat="1" applyFill="1" applyBorder="1"/>
    <xf numFmtId="18" fontId="16" fillId="2" borderId="0" xfId="0" applyNumberFormat="1" applyFont="1" applyFill="1" applyBorder="1"/>
    <xf numFmtId="0" fontId="0" fillId="2" borderId="15" xfId="0" applyFill="1" applyBorder="1" applyAlignment="1" applyProtection="1">
      <alignment horizontal="center"/>
      <protection hidden="1"/>
    </xf>
    <xf numFmtId="18" fontId="18" fillId="2" borderId="3" xfId="0" applyNumberFormat="1" applyFont="1" applyFill="1" applyBorder="1" applyAlignment="1" applyProtection="1">
      <alignment horizontal="center"/>
      <protection hidden="1"/>
    </xf>
    <xf numFmtId="0" fontId="0" fillId="3" borderId="10" xfId="0" applyFill="1" applyBorder="1" applyAlignment="1" applyProtection="1">
      <alignment horizontal="center"/>
      <protection hidden="1"/>
    </xf>
    <xf numFmtId="18" fontId="18" fillId="2" borderId="15" xfId="0" applyNumberFormat="1" applyFont="1" applyFill="1" applyBorder="1" applyAlignment="1" applyProtection="1">
      <alignment horizontal="center"/>
      <protection hidden="1"/>
    </xf>
    <xf numFmtId="2" fontId="0" fillId="0" borderId="9" xfId="0" applyNumberFormat="1" applyBorder="1" applyProtection="1">
      <protection hidden="1"/>
    </xf>
    <xf numFmtId="0" fontId="39" fillId="2" borderId="0" xfId="0" applyFont="1" applyFill="1" applyBorder="1" applyProtection="1"/>
    <xf numFmtId="0" fontId="0" fillId="0" borderId="0" xfId="0" applyProtection="1"/>
    <xf numFmtId="0" fontId="9" fillId="2" borderId="0" xfId="0" applyFont="1" applyFill="1" applyBorder="1" applyProtection="1"/>
    <xf numFmtId="0" fontId="40" fillId="2" borderId="0" xfId="0" applyFont="1" applyFill="1" applyBorder="1" applyProtection="1"/>
    <xf numFmtId="0" fontId="10" fillId="2" borderId="0" xfId="0" applyFont="1" applyFill="1" applyBorder="1" applyProtection="1"/>
    <xf numFmtId="0" fontId="11" fillId="2" borderId="0" xfId="0" applyFont="1" applyFill="1" applyAlignment="1" applyProtection="1">
      <alignment horizontal="right"/>
    </xf>
    <xf numFmtId="0" fontId="6" fillId="2" borderId="9" xfId="0" applyFont="1" applyFill="1" applyBorder="1" applyProtection="1"/>
    <xf numFmtId="0" fontId="8" fillId="2" borderId="0" xfId="0" applyFont="1" applyFill="1" applyProtection="1"/>
    <xf numFmtId="0" fontId="0" fillId="2" borderId="0" xfId="0" applyFill="1" applyAlignment="1" applyProtection="1">
      <alignment horizontal="center"/>
    </xf>
    <xf numFmtId="0" fontId="5" fillId="2" borderId="0" xfId="0" applyFont="1" applyFill="1" applyAlignment="1" applyProtection="1">
      <alignment horizontal="right"/>
    </xf>
    <xf numFmtId="0" fontId="12" fillId="2" borderId="14" xfId="0" applyFont="1" applyFill="1" applyBorder="1" applyAlignment="1" applyProtection="1">
      <alignment horizontal="left"/>
    </xf>
    <xf numFmtId="0" fontId="0" fillId="0" borderId="14" xfId="0" applyBorder="1" applyProtection="1"/>
    <xf numFmtId="0" fontId="14" fillId="2" borderId="0" xfId="0" applyFont="1" applyFill="1" applyProtection="1"/>
    <xf numFmtId="18" fontId="16" fillId="2" borderId="0" xfId="0" applyNumberFormat="1" applyFont="1" applyFill="1" applyAlignment="1" applyProtection="1">
      <alignment horizontal="center"/>
    </xf>
    <xf numFmtId="0" fontId="0" fillId="2" borderId="0" xfId="0" applyFill="1" applyAlignment="1" applyProtection="1">
      <alignment horizontal="left"/>
    </xf>
    <xf numFmtId="0" fontId="17" fillId="2" borderId="14" xfId="0" applyFont="1" applyFill="1" applyBorder="1" applyAlignment="1" applyProtection="1">
      <alignment horizontal="left"/>
    </xf>
    <xf numFmtId="0" fontId="5" fillId="2" borderId="14" xfId="0" applyFont="1" applyFill="1" applyBorder="1" applyAlignment="1" applyProtection="1">
      <alignment horizontal="right"/>
    </xf>
    <xf numFmtId="164" fontId="17" fillId="2" borderId="14" xfId="0" applyNumberFormat="1" applyFont="1" applyFill="1" applyBorder="1" applyAlignment="1" applyProtection="1">
      <alignment horizontal="right"/>
    </xf>
    <xf numFmtId="0" fontId="16" fillId="2" borderId="9" xfId="0" applyFont="1" applyFill="1" applyBorder="1" applyProtection="1"/>
    <xf numFmtId="16" fontId="20" fillId="2" borderId="0" xfId="0" applyNumberFormat="1" applyFont="1" applyFill="1" applyBorder="1" applyProtection="1"/>
    <xf numFmtId="16" fontId="20" fillId="2" borderId="0" xfId="0" applyNumberFormat="1" applyFont="1" applyFill="1" applyBorder="1" applyAlignment="1" applyProtection="1">
      <alignment horizontal="left"/>
    </xf>
    <xf numFmtId="0" fontId="5" fillId="2" borderId="0" xfId="0" applyFont="1" applyFill="1" applyBorder="1" applyAlignment="1" applyProtection="1">
      <alignment horizontal="right"/>
    </xf>
    <xf numFmtId="0" fontId="17" fillId="2" borderId="14" xfId="0" applyFont="1" applyFill="1" applyBorder="1" applyAlignment="1" applyProtection="1">
      <alignment horizontal="center"/>
    </xf>
    <xf numFmtId="0" fontId="21" fillId="2" borderId="0" xfId="0" applyFont="1" applyFill="1" applyBorder="1" applyAlignment="1" applyProtection="1">
      <alignment horizontal="center"/>
    </xf>
    <xf numFmtId="0" fontId="22" fillId="2" borderId="0" xfId="0" applyFont="1" applyFill="1" applyBorder="1" applyAlignment="1" applyProtection="1">
      <alignment horizontal="right"/>
    </xf>
    <xf numFmtId="0" fontId="16" fillId="2" borderId="0" xfId="0" applyFont="1" applyFill="1" applyBorder="1" applyAlignment="1" applyProtection="1">
      <alignment horizontal="center"/>
    </xf>
    <xf numFmtId="0" fontId="22" fillId="2" borderId="0" xfId="0" applyFont="1" applyFill="1" applyAlignment="1" applyProtection="1">
      <alignment horizontal="right"/>
    </xf>
    <xf numFmtId="0" fontId="24" fillId="2" borderId="0" xfId="0" applyFont="1" applyFill="1" applyAlignment="1" applyProtection="1">
      <alignment horizontal="left"/>
    </xf>
    <xf numFmtId="0" fontId="25" fillId="2" borderId="4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16" fillId="2" borderId="21" xfId="0" applyFont="1" applyFill="1" applyBorder="1" applyAlignment="1" applyProtection="1">
      <alignment horizontal="center"/>
    </xf>
    <xf numFmtId="0" fontId="20" fillId="2" borderId="22" xfId="0" applyFont="1" applyFill="1" applyBorder="1" applyAlignment="1" applyProtection="1">
      <alignment horizontal="center"/>
    </xf>
    <xf numFmtId="0" fontId="20" fillId="2" borderId="23" xfId="0" applyFont="1" applyFill="1" applyBorder="1" applyAlignment="1" applyProtection="1">
      <alignment horizontal="center"/>
    </xf>
    <xf numFmtId="0" fontId="25" fillId="2" borderId="24" xfId="0" applyFont="1" applyFill="1" applyBorder="1" applyAlignment="1" applyProtection="1">
      <alignment horizontal="center"/>
    </xf>
    <xf numFmtId="0" fontId="0" fillId="2" borderId="24" xfId="0" applyFill="1" applyBorder="1" applyAlignment="1" applyProtection="1">
      <alignment horizontal="center"/>
    </xf>
    <xf numFmtId="0" fontId="0" fillId="2" borderId="22" xfId="0" applyFill="1" applyBorder="1" applyAlignment="1" applyProtection="1">
      <alignment horizontal="center"/>
    </xf>
    <xf numFmtId="0" fontId="0" fillId="2" borderId="25" xfId="0" applyFill="1" applyBorder="1" applyAlignment="1" applyProtection="1">
      <alignment horizontal="center"/>
    </xf>
    <xf numFmtId="0" fontId="19" fillId="2" borderId="4" xfId="0" applyFont="1" applyFill="1" applyBorder="1" applyProtection="1"/>
    <xf numFmtId="18" fontId="20" fillId="2" borderId="20" xfId="0" applyNumberFormat="1" applyFont="1" applyFill="1" applyBorder="1" applyAlignment="1" applyProtection="1"/>
    <xf numFmtId="18" fontId="20" fillId="2" borderId="15" xfId="0" applyNumberFormat="1" applyFont="1" applyFill="1" applyBorder="1" applyAlignment="1" applyProtection="1"/>
    <xf numFmtId="18" fontId="20" fillId="2" borderId="14" xfId="0" applyNumberFormat="1" applyFont="1" applyFill="1" applyBorder="1" applyAlignment="1" applyProtection="1"/>
    <xf numFmtId="18" fontId="20" fillId="2" borderId="30" xfId="0" applyNumberFormat="1" applyFont="1" applyFill="1" applyBorder="1" applyAlignment="1" applyProtection="1"/>
    <xf numFmtId="0" fontId="19" fillId="2" borderId="11" xfId="0" applyFont="1" applyFill="1" applyBorder="1" applyProtection="1"/>
    <xf numFmtId="18" fontId="20" fillId="2" borderId="32" xfId="0" applyNumberFormat="1" applyFont="1" applyFill="1" applyBorder="1" applyAlignment="1" applyProtection="1"/>
    <xf numFmtId="18" fontId="20" fillId="2" borderId="33" xfId="0" applyNumberFormat="1" applyFont="1" applyFill="1" applyBorder="1" applyAlignment="1" applyProtection="1"/>
    <xf numFmtId="18" fontId="20" fillId="2" borderId="34" xfId="0" applyNumberFormat="1" applyFont="1" applyFill="1" applyBorder="1" applyAlignment="1" applyProtection="1"/>
    <xf numFmtId="18" fontId="20" fillId="2" borderId="35" xfId="0" applyNumberFormat="1" applyFont="1" applyFill="1" applyBorder="1" applyAlignment="1" applyProtection="1"/>
    <xf numFmtId="0" fontId="19" fillId="2" borderId="17" xfId="0" applyFont="1" applyFill="1" applyBorder="1" applyProtection="1"/>
    <xf numFmtId="0" fontId="0" fillId="0" borderId="0" xfId="0" applyBorder="1" applyProtection="1"/>
    <xf numFmtId="18" fontId="20" fillId="2" borderId="26" xfId="0" applyNumberFormat="1" applyFont="1" applyFill="1" applyBorder="1" applyAlignment="1" applyProtection="1"/>
    <xf numFmtId="18" fontId="20" fillId="2" borderId="27" xfId="0" applyNumberFormat="1" applyFont="1" applyFill="1" applyBorder="1" applyAlignment="1" applyProtection="1"/>
    <xf numFmtId="18" fontId="20" fillId="2" borderId="28" xfId="0" applyNumberFormat="1" applyFont="1" applyFill="1" applyBorder="1" applyAlignment="1" applyProtection="1"/>
    <xf numFmtId="18" fontId="20" fillId="2" borderId="29" xfId="0" applyNumberFormat="1" applyFont="1" applyFill="1" applyBorder="1" applyAlignment="1" applyProtection="1"/>
    <xf numFmtId="0" fontId="29" fillId="2" borderId="11" xfId="0" applyFont="1" applyFill="1" applyBorder="1" applyProtection="1"/>
    <xf numFmtId="18" fontId="20" fillId="2" borderId="46" xfId="0" applyNumberFormat="1" applyFont="1" applyFill="1" applyBorder="1" applyAlignment="1" applyProtection="1"/>
    <xf numFmtId="18" fontId="20" fillId="2" borderId="48" xfId="0" applyNumberFormat="1" applyFont="1" applyFill="1" applyBorder="1" applyAlignment="1" applyProtection="1"/>
    <xf numFmtId="18" fontId="20" fillId="2" borderId="21" xfId="0" applyNumberFormat="1" applyFont="1" applyFill="1" applyBorder="1" applyAlignment="1" applyProtection="1"/>
    <xf numFmtId="18" fontId="20" fillId="2" borderId="39" xfId="0" applyNumberFormat="1" applyFont="1" applyFill="1" applyBorder="1" applyAlignment="1" applyProtection="1"/>
    <xf numFmtId="0" fontId="19" fillId="2" borderId="36" xfId="0" applyFont="1" applyFill="1" applyBorder="1" applyProtection="1"/>
    <xf numFmtId="18" fontId="20" fillId="2" borderId="49" xfId="0" applyNumberFormat="1" applyFont="1" applyFill="1" applyBorder="1" applyAlignment="1" applyProtection="1"/>
    <xf numFmtId="18" fontId="20" fillId="2" borderId="43" xfId="0" applyNumberFormat="1" applyFont="1" applyFill="1" applyBorder="1" applyAlignment="1" applyProtection="1"/>
    <xf numFmtId="18" fontId="20" fillId="2" borderId="44" xfId="0" applyNumberFormat="1" applyFont="1" applyFill="1" applyBorder="1" applyAlignment="1" applyProtection="1"/>
    <xf numFmtId="0" fontId="17" fillId="2" borderId="0" xfId="0" applyFont="1" applyFill="1" applyProtection="1"/>
    <xf numFmtId="0" fontId="31" fillId="2" borderId="34" xfId="0" applyFont="1" applyFill="1" applyBorder="1" applyProtection="1"/>
    <xf numFmtId="0" fontId="0" fillId="2" borderId="36" xfId="0" applyFill="1" applyBorder="1" applyProtection="1"/>
    <xf numFmtId="0" fontId="8" fillId="0" borderId="2" xfId="0" applyFont="1" applyBorder="1" applyProtection="1">
      <protection locked="0" hidden="1"/>
    </xf>
    <xf numFmtId="0" fontId="0" fillId="0" borderId="1" xfId="0" applyBorder="1" applyProtection="1">
      <protection locked="0" hidden="1"/>
    </xf>
    <xf numFmtId="0" fontId="8" fillId="0" borderId="10" xfId="0" applyFont="1" applyBorder="1" applyProtection="1">
      <protection locked="0" hidden="1"/>
    </xf>
    <xf numFmtId="0" fontId="0" fillId="0" borderId="9" xfId="0" applyBorder="1" applyProtection="1">
      <protection locked="0" hidden="1"/>
    </xf>
    <xf numFmtId="0" fontId="0" fillId="0" borderId="18" xfId="0" applyBorder="1" applyProtection="1">
      <protection locked="0" hidden="1"/>
    </xf>
    <xf numFmtId="0" fontId="0" fillId="0" borderId="15" xfId="0" applyBorder="1" applyProtection="1">
      <protection locked="0" hidden="1"/>
    </xf>
    <xf numFmtId="0" fontId="0" fillId="0" borderId="2" xfId="0" applyBorder="1" applyProtection="1">
      <protection locked="0" hidden="1"/>
    </xf>
    <xf numFmtId="0" fontId="0" fillId="0" borderId="10" xfId="0" applyBorder="1" applyProtection="1">
      <protection locked="0" hidden="1"/>
    </xf>
    <xf numFmtId="0" fontId="9" fillId="2" borderId="0" xfId="0" applyFont="1" applyFill="1" applyBorder="1" applyProtection="1">
      <protection locked="0"/>
    </xf>
    <xf numFmtId="0" fontId="38" fillId="2" borderId="0" xfId="0" applyFont="1" applyFill="1" applyBorder="1" applyProtection="1">
      <protection locked="0"/>
    </xf>
    <xf numFmtId="164" fontId="41" fillId="2" borderId="0" xfId="0" applyNumberFormat="1" applyFont="1" applyFill="1" applyBorder="1" applyAlignment="1" applyProtection="1">
      <alignment horizontal="left"/>
    </xf>
    <xf numFmtId="2" fontId="19" fillId="2" borderId="0" xfId="0" applyNumberFormat="1" applyFont="1" applyFill="1" applyBorder="1" applyProtection="1"/>
    <xf numFmtId="0" fontId="17" fillId="2" borderId="0" xfId="0" applyFont="1" applyFill="1" applyBorder="1"/>
    <xf numFmtId="0" fontId="43" fillId="2" borderId="0" xfId="0" applyFont="1" applyFill="1" applyAlignment="1">
      <alignment horizontal="left"/>
    </xf>
    <xf numFmtId="0" fontId="45" fillId="2" borderId="0" xfId="0" applyFont="1" applyFill="1"/>
    <xf numFmtId="0" fontId="17" fillId="2" borderId="14" xfId="0" applyNumberFormat="1" applyFont="1" applyFill="1" applyBorder="1" applyAlignment="1" applyProtection="1">
      <alignment horizontal="center"/>
      <protection locked="0"/>
    </xf>
    <xf numFmtId="0" fontId="16" fillId="2" borderId="38" xfId="0" applyFont="1" applyFill="1" applyBorder="1" applyAlignment="1">
      <alignment horizontal="center"/>
    </xf>
    <xf numFmtId="14" fontId="30" fillId="2" borderId="50" xfId="0" applyNumberFormat="1" applyFont="1" applyFill="1" applyBorder="1"/>
    <xf numFmtId="0" fontId="30" fillId="2" borderId="0" xfId="0" applyFont="1" applyFill="1" applyBorder="1" applyProtection="1"/>
    <xf numFmtId="14" fontId="34" fillId="2" borderId="50" xfId="0" applyNumberFormat="1" applyFont="1" applyFill="1" applyBorder="1" applyProtection="1">
      <protection locked="0"/>
    </xf>
    <xf numFmtId="18" fontId="46" fillId="2" borderId="26" xfId="0" applyNumberFormat="1" applyFont="1" applyFill="1" applyBorder="1" applyAlignment="1" applyProtection="1">
      <protection locked="0"/>
    </xf>
    <xf numFmtId="18" fontId="46" fillId="2" borderId="27" xfId="0" applyNumberFormat="1" applyFont="1" applyFill="1" applyBorder="1" applyAlignment="1" applyProtection="1">
      <protection locked="0"/>
    </xf>
    <xf numFmtId="18" fontId="46" fillId="2" borderId="28" xfId="0" applyNumberFormat="1" applyFont="1" applyFill="1" applyBorder="1" applyAlignment="1" applyProtection="1">
      <protection locked="0"/>
    </xf>
    <xf numFmtId="18" fontId="46" fillId="2" borderId="29" xfId="0" applyNumberFormat="1" applyFont="1" applyFill="1" applyBorder="1" applyAlignment="1" applyProtection="1">
      <protection locked="0"/>
    </xf>
    <xf numFmtId="18" fontId="46" fillId="2" borderId="14" xfId="0" applyNumberFormat="1" applyFont="1" applyFill="1" applyBorder="1" applyAlignment="1" applyProtection="1">
      <protection locked="0"/>
    </xf>
    <xf numFmtId="4" fontId="35" fillId="2" borderId="30" xfId="0" applyNumberFormat="1" applyFont="1" applyFill="1" applyBorder="1" applyAlignment="1" applyProtection="1"/>
    <xf numFmtId="18" fontId="46" fillId="2" borderId="32" xfId="0" applyNumberFormat="1" applyFont="1" applyFill="1" applyBorder="1" applyAlignment="1" applyProtection="1">
      <protection locked="0"/>
    </xf>
    <xf numFmtId="18" fontId="46" fillId="2" borderId="33" xfId="0" applyNumberFormat="1" applyFont="1" applyFill="1" applyBorder="1" applyAlignment="1" applyProtection="1">
      <protection locked="0"/>
    </xf>
    <xf numFmtId="18" fontId="46" fillId="2" borderId="34" xfId="0" applyNumberFormat="1" applyFont="1" applyFill="1" applyBorder="1" applyAlignment="1" applyProtection="1">
      <protection locked="0"/>
    </xf>
    <xf numFmtId="18" fontId="46" fillId="2" borderId="35" xfId="0" applyNumberFormat="1" applyFont="1" applyFill="1" applyBorder="1" applyAlignment="1" applyProtection="1">
      <protection locked="0"/>
    </xf>
    <xf numFmtId="2" fontId="35" fillId="2" borderId="35" xfId="0" applyNumberFormat="1" applyFont="1" applyFill="1" applyBorder="1" applyAlignment="1" applyProtection="1"/>
    <xf numFmtId="18" fontId="46" fillId="2" borderId="22" xfId="0" applyNumberFormat="1" applyFont="1" applyFill="1" applyBorder="1" applyAlignment="1" applyProtection="1">
      <protection locked="0"/>
    </xf>
    <xf numFmtId="18" fontId="46" fillId="2" borderId="39" xfId="0" applyNumberFormat="1" applyFont="1" applyFill="1" applyBorder="1" applyAlignment="1" applyProtection="1">
      <protection locked="0"/>
    </xf>
    <xf numFmtId="18" fontId="46" fillId="2" borderId="0" xfId="0" applyNumberFormat="1" applyFont="1" applyFill="1" applyBorder="1" applyAlignment="1" applyProtection="1"/>
    <xf numFmtId="18" fontId="46" fillId="2" borderId="41" xfId="0" applyNumberFormat="1" applyFont="1" applyFill="1" applyBorder="1" applyAlignment="1" applyProtection="1"/>
    <xf numFmtId="0" fontId="32" fillId="0" borderId="0" xfId="0" applyFont="1" applyBorder="1"/>
    <xf numFmtId="18" fontId="35" fillId="2" borderId="32" xfId="0" applyNumberFormat="1" applyFont="1" applyFill="1" applyBorder="1" applyAlignment="1" applyProtection="1">
      <alignment horizontal="right"/>
    </xf>
    <xf numFmtId="2" fontId="35" fillId="2" borderId="34" xfId="0" applyNumberFormat="1" applyFont="1" applyFill="1" applyBorder="1" applyAlignment="1" applyProtection="1">
      <alignment horizontal="right"/>
    </xf>
    <xf numFmtId="18" fontId="46" fillId="2" borderId="30" xfId="0" applyNumberFormat="1" applyFont="1" applyFill="1" applyBorder="1" applyAlignment="1" applyProtection="1">
      <protection locked="0"/>
    </xf>
    <xf numFmtId="18" fontId="46" fillId="2" borderId="21" xfId="0" applyNumberFormat="1" applyFont="1" applyFill="1" applyBorder="1" applyAlignment="1" applyProtection="1">
      <protection locked="0"/>
    </xf>
    <xf numFmtId="2" fontId="35" fillId="2" borderId="14" xfId="0" applyNumberFormat="1" applyFont="1" applyFill="1" applyBorder="1" applyAlignment="1" applyProtection="1"/>
    <xf numFmtId="18" fontId="46" fillId="2" borderId="19" xfId="0" applyNumberFormat="1" applyFont="1" applyFill="1" applyBorder="1" applyAlignment="1" applyProtection="1"/>
    <xf numFmtId="2" fontId="35" fillId="2" borderId="30" xfId="0" applyNumberFormat="1" applyFont="1" applyFill="1" applyBorder="1" applyAlignment="1" applyProtection="1"/>
    <xf numFmtId="0" fontId="0" fillId="2" borderId="34" xfId="0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17" fillId="2" borderId="14" xfId="0" applyFont="1" applyFill="1" applyBorder="1" applyAlignment="1" applyProtection="1">
      <alignment horizontal="center"/>
      <protection locked="0"/>
    </xf>
    <xf numFmtId="0" fontId="12" fillId="2" borderId="14" xfId="0" applyFont="1" applyFill="1" applyBorder="1" applyAlignment="1" applyProtection="1">
      <alignment horizontal="center"/>
      <protection locked="0"/>
    </xf>
    <xf numFmtId="0" fontId="12" fillId="2" borderId="15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</xf>
    <xf numFmtId="0" fontId="17" fillId="2" borderId="0" xfId="0" applyFont="1" applyFill="1" applyAlignment="1">
      <alignment horizontal="center"/>
    </xf>
    <xf numFmtId="0" fontId="42" fillId="2" borderId="14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105196</xdr:colOff>
      <xdr:row>3</xdr:row>
      <xdr:rowOff>8092</xdr:rowOff>
    </xdr:from>
    <xdr:to>
      <xdr:col>2</xdr:col>
      <xdr:colOff>623087</xdr:colOff>
      <xdr:row>6</xdr:row>
      <xdr:rowOff>0</xdr:rowOff>
    </xdr:to>
    <xdr:sp macro="" textlink="">
      <xdr:nvSpPr>
        <xdr:cNvPr id="3088" name="Text Box 16"/>
        <xdr:cNvSpPr txBox="1">
          <a:spLocks noChangeArrowheads="1"/>
        </xdr:cNvSpPr>
      </xdr:nvSpPr>
      <xdr:spPr bwMode="auto">
        <a:xfrm>
          <a:off x="105196" y="1108609"/>
          <a:ext cx="2071562" cy="4936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Complete All Fields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Time Sheet will not work properly if not all completed.</a:t>
          </a:r>
        </a:p>
        <a:p>
          <a:pPr algn="l" rtl="0">
            <a:defRPr sz="1000"/>
          </a:pPr>
          <a:endParaRPr lang="en-US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64736</xdr:colOff>
      <xdr:row>12</xdr:row>
      <xdr:rowOff>105196</xdr:rowOff>
    </xdr:from>
    <xdr:to>
      <xdr:col>1</xdr:col>
      <xdr:colOff>250853</xdr:colOff>
      <xdr:row>14</xdr:row>
      <xdr:rowOff>194209</xdr:rowOff>
    </xdr:to>
    <xdr:sp macro="" textlink="">
      <xdr:nvSpPr>
        <xdr:cNvPr id="3099" name="Text Box 27"/>
        <xdr:cNvSpPr txBox="1">
          <a:spLocks noChangeArrowheads="1"/>
        </xdr:cNvSpPr>
      </xdr:nvSpPr>
      <xdr:spPr bwMode="auto">
        <a:xfrm>
          <a:off x="64736" y="2791752"/>
          <a:ext cx="1092425" cy="4936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Dates can be changed for each pay period.</a:t>
          </a:r>
        </a:p>
      </xdr:txBody>
    </xdr:sp>
    <xdr:clientData/>
  </xdr:twoCellAnchor>
  <xdr:twoCellAnchor>
    <xdr:from>
      <xdr:col>0</xdr:col>
      <xdr:colOff>582627</xdr:colOff>
      <xdr:row>14</xdr:row>
      <xdr:rowOff>178025</xdr:rowOff>
    </xdr:from>
    <xdr:to>
      <xdr:col>1</xdr:col>
      <xdr:colOff>72828</xdr:colOff>
      <xdr:row>16</xdr:row>
      <xdr:rowOff>64736</xdr:rowOff>
    </xdr:to>
    <xdr:sp macro="" textlink="">
      <xdr:nvSpPr>
        <xdr:cNvPr id="3157" name="Line 28"/>
        <xdr:cNvSpPr>
          <a:spLocks noChangeShapeType="1"/>
        </xdr:cNvSpPr>
      </xdr:nvSpPr>
      <xdr:spPr bwMode="auto">
        <a:xfrm>
          <a:off x="582627" y="3269182"/>
          <a:ext cx="396509" cy="2913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97104</xdr:colOff>
      <xdr:row>11</xdr:row>
      <xdr:rowOff>89012</xdr:rowOff>
    </xdr:from>
    <xdr:to>
      <xdr:col>5</xdr:col>
      <xdr:colOff>283221</xdr:colOff>
      <xdr:row>13</xdr:row>
      <xdr:rowOff>161841</xdr:rowOff>
    </xdr:to>
    <xdr:sp macro="" textlink="">
      <xdr:nvSpPr>
        <xdr:cNvPr id="3101" name="Text Box 29"/>
        <xdr:cNvSpPr txBox="1">
          <a:spLocks noChangeArrowheads="1"/>
        </xdr:cNvSpPr>
      </xdr:nvSpPr>
      <xdr:spPr bwMode="auto">
        <a:xfrm>
          <a:off x="1650775" y="2573267"/>
          <a:ext cx="2168666" cy="4774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 &amp; Out boxes is only for hours worked only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.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Do not key in Vacation, Sick, or any other time off.</a:t>
          </a:r>
        </a:p>
      </xdr:txBody>
    </xdr:sp>
    <xdr:clientData/>
  </xdr:twoCellAnchor>
  <xdr:twoCellAnchor>
    <xdr:from>
      <xdr:col>2</xdr:col>
      <xdr:colOff>121381</xdr:colOff>
      <xdr:row>10</xdr:row>
      <xdr:rowOff>48552</xdr:rowOff>
    </xdr:from>
    <xdr:to>
      <xdr:col>2</xdr:col>
      <xdr:colOff>404602</xdr:colOff>
      <xdr:row>11</xdr:row>
      <xdr:rowOff>105196</xdr:rowOff>
    </xdr:to>
    <xdr:sp macro="" textlink="">
      <xdr:nvSpPr>
        <xdr:cNvPr id="3159" name="Line 30"/>
        <xdr:cNvSpPr>
          <a:spLocks noChangeShapeType="1"/>
        </xdr:cNvSpPr>
      </xdr:nvSpPr>
      <xdr:spPr bwMode="auto">
        <a:xfrm flipV="1">
          <a:off x="1675051" y="2330506"/>
          <a:ext cx="283222" cy="25894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137565</xdr:colOff>
      <xdr:row>10</xdr:row>
      <xdr:rowOff>40460</xdr:rowOff>
    </xdr:from>
    <xdr:to>
      <xdr:col>3</xdr:col>
      <xdr:colOff>250853</xdr:colOff>
      <xdr:row>11</xdr:row>
      <xdr:rowOff>129473</xdr:rowOff>
    </xdr:to>
    <xdr:sp macro="" textlink="">
      <xdr:nvSpPr>
        <xdr:cNvPr id="3160" name="Line 31"/>
        <xdr:cNvSpPr>
          <a:spLocks noChangeShapeType="1"/>
        </xdr:cNvSpPr>
      </xdr:nvSpPr>
      <xdr:spPr bwMode="auto">
        <a:xfrm flipV="1">
          <a:off x="1691235" y="2322414"/>
          <a:ext cx="801112" cy="29131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113288</xdr:colOff>
      <xdr:row>13</xdr:row>
      <xdr:rowOff>178025</xdr:rowOff>
    </xdr:from>
    <xdr:to>
      <xdr:col>2</xdr:col>
      <xdr:colOff>242761</xdr:colOff>
      <xdr:row>16</xdr:row>
      <xdr:rowOff>0</xdr:rowOff>
    </xdr:to>
    <xdr:sp macro="" textlink="">
      <xdr:nvSpPr>
        <xdr:cNvPr id="3161" name="Line 32"/>
        <xdr:cNvSpPr>
          <a:spLocks noChangeShapeType="1"/>
        </xdr:cNvSpPr>
      </xdr:nvSpPr>
      <xdr:spPr bwMode="auto">
        <a:xfrm>
          <a:off x="1666959" y="3066881"/>
          <a:ext cx="129473" cy="42887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121381</xdr:colOff>
      <xdr:row>13</xdr:row>
      <xdr:rowOff>178025</xdr:rowOff>
    </xdr:from>
    <xdr:to>
      <xdr:col>3</xdr:col>
      <xdr:colOff>186117</xdr:colOff>
      <xdr:row>16</xdr:row>
      <xdr:rowOff>24276</xdr:rowOff>
    </xdr:to>
    <xdr:sp macro="" textlink="">
      <xdr:nvSpPr>
        <xdr:cNvPr id="3162" name="Line 33"/>
        <xdr:cNvSpPr>
          <a:spLocks noChangeShapeType="1"/>
        </xdr:cNvSpPr>
      </xdr:nvSpPr>
      <xdr:spPr bwMode="auto">
        <a:xfrm>
          <a:off x="1675051" y="3066881"/>
          <a:ext cx="752560" cy="4531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121381</xdr:colOff>
      <xdr:row>14</xdr:row>
      <xdr:rowOff>56644</xdr:rowOff>
    </xdr:from>
    <xdr:to>
      <xdr:col>7</xdr:col>
      <xdr:colOff>323681</xdr:colOff>
      <xdr:row>17</xdr:row>
      <xdr:rowOff>80920</xdr:rowOff>
    </xdr:to>
    <xdr:sp macro="" textlink="">
      <xdr:nvSpPr>
        <xdr:cNvPr id="3106" name="Text Box 34"/>
        <xdr:cNvSpPr txBox="1">
          <a:spLocks noChangeArrowheads="1"/>
        </xdr:cNvSpPr>
      </xdr:nvSpPr>
      <xdr:spPr bwMode="auto">
        <a:xfrm>
          <a:off x="3010237" y="3147802"/>
          <a:ext cx="2144390" cy="63117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How do I enter Worked Hour or Time Off?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Click on the cell where you want to enter information.  A down arrow will appear, then select your option.</a:t>
          </a:r>
        </a:p>
      </xdr:txBody>
    </xdr:sp>
    <xdr:clientData/>
  </xdr:twoCellAnchor>
  <xdr:twoCellAnchor>
    <xdr:from>
      <xdr:col>7</xdr:col>
      <xdr:colOff>315589</xdr:colOff>
      <xdr:row>17</xdr:row>
      <xdr:rowOff>105196</xdr:rowOff>
    </xdr:from>
    <xdr:to>
      <xdr:col>8</xdr:col>
      <xdr:colOff>64736</xdr:colOff>
      <xdr:row>19</xdr:row>
      <xdr:rowOff>24276</xdr:rowOff>
    </xdr:to>
    <xdr:sp macro="" textlink="">
      <xdr:nvSpPr>
        <xdr:cNvPr id="3164" name="Line 37"/>
        <xdr:cNvSpPr>
          <a:spLocks noChangeShapeType="1"/>
        </xdr:cNvSpPr>
      </xdr:nvSpPr>
      <xdr:spPr bwMode="auto">
        <a:xfrm>
          <a:off x="5146535" y="3803257"/>
          <a:ext cx="396509" cy="32368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606903</xdr:colOff>
      <xdr:row>17</xdr:row>
      <xdr:rowOff>105196</xdr:rowOff>
    </xdr:from>
    <xdr:to>
      <xdr:col>7</xdr:col>
      <xdr:colOff>291313</xdr:colOff>
      <xdr:row>20</xdr:row>
      <xdr:rowOff>145657</xdr:rowOff>
    </xdr:to>
    <xdr:sp macro="" textlink="">
      <xdr:nvSpPr>
        <xdr:cNvPr id="3165" name="Line 38"/>
        <xdr:cNvSpPr>
          <a:spLocks noChangeShapeType="1"/>
        </xdr:cNvSpPr>
      </xdr:nvSpPr>
      <xdr:spPr bwMode="auto">
        <a:xfrm flipH="1">
          <a:off x="4143122" y="3803257"/>
          <a:ext cx="979136" cy="6473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161841</xdr:colOff>
      <xdr:row>11</xdr:row>
      <xdr:rowOff>129473</xdr:rowOff>
    </xdr:from>
    <xdr:to>
      <xdr:col>11</xdr:col>
      <xdr:colOff>169933</xdr:colOff>
      <xdr:row>14</xdr:row>
      <xdr:rowOff>145657</xdr:rowOff>
    </xdr:to>
    <xdr:sp macro="" textlink="">
      <xdr:nvSpPr>
        <xdr:cNvPr id="3111" name="Text Box 39"/>
        <xdr:cNvSpPr txBox="1">
          <a:spLocks noChangeArrowheads="1"/>
        </xdr:cNvSpPr>
      </xdr:nvSpPr>
      <xdr:spPr bwMode="auto">
        <a:xfrm>
          <a:off x="5640149" y="2613727"/>
          <a:ext cx="2176757" cy="6230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Staff Employee Only: What do I do if I take a Vacation or other time off day?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Use the Benefit boxes to select your Time Off Selection for that day.</a:t>
          </a:r>
        </a:p>
      </xdr:txBody>
    </xdr:sp>
    <xdr:clientData/>
  </xdr:twoCellAnchor>
  <xdr:twoCellAnchor>
    <xdr:from>
      <xdr:col>8</xdr:col>
      <xdr:colOff>169933</xdr:colOff>
      <xdr:row>10</xdr:row>
      <xdr:rowOff>48552</xdr:rowOff>
    </xdr:from>
    <xdr:to>
      <xdr:col>8</xdr:col>
      <xdr:colOff>396510</xdr:colOff>
      <xdr:row>11</xdr:row>
      <xdr:rowOff>137565</xdr:rowOff>
    </xdr:to>
    <xdr:sp macro="" textlink="">
      <xdr:nvSpPr>
        <xdr:cNvPr id="3167" name="Line 40"/>
        <xdr:cNvSpPr>
          <a:spLocks noChangeShapeType="1"/>
        </xdr:cNvSpPr>
      </xdr:nvSpPr>
      <xdr:spPr bwMode="auto">
        <a:xfrm flipV="1">
          <a:off x="5648241" y="2330506"/>
          <a:ext cx="226577" cy="29131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315589</xdr:colOff>
      <xdr:row>14</xdr:row>
      <xdr:rowOff>178025</xdr:rowOff>
    </xdr:from>
    <xdr:to>
      <xdr:col>9</xdr:col>
      <xdr:colOff>258945</xdr:colOff>
      <xdr:row>18</xdr:row>
      <xdr:rowOff>56644</xdr:rowOff>
    </xdr:to>
    <xdr:sp macro="" textlink="">
      <xdr:nvSpPr>
        <xdr:cNvPr id="3168" name="Line 41"/>
        <xdr:cNvSpPr>
          <a:spLocks noChangeShapeType="1"/>
        </xdr:cNvSpPr>
      </xdr:nvSpPr>
      <xdr:spPr bwMode="auto">
        <a:xfrm flipH="1">
          <a:off x="5793897" y="3269182"/>
          <a:ext cx="590719" cy="68782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307497</xdr:colOff>
      <xdr:row>14</xdr:row>
      <xdr:rowOff>153749</xdr:rowOff>
    </xdr:from>
    <xdr:to>
      <xdr:col>9</xdr:col>
      <xdr:colOff>275129</xdr:colOff>
      <xdr:row>26</xdr:row>
      <xdr:rowOff>64736</xdr:rowOff>
    </xdr:to>
    <xdr:sp macro="" textlink="">
      <xdr:nvSpPr>
        <xdr:cNvPr id="3169" name="Line 42"/>
        <xdr:cNvSpPr>
          <a:spLocks noChangeShapeType="1"/>
        </xdr:cNvSpPr>
      </xdr:nvSpPr>
      <xdr:spPr bwMode="auto">
        <a:xfrm flipH="1">
          <a:off x="5785805" y="3244906"/>
          <a:ext cx="614995" cy="233859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631179</xdr:colOff>
      <xdr:row>17</xdr:row>
      <xdr:rowOff>129473</xdr:rowOff>
    </xdr:from>
    <xdr:to>
      <xdr:col>12</xdr:col>
      <xdr:colOff>509798</xdr:colOff>
      <xdr:row>19</xdr:row>
      <xdr:rowOff>161841</xdr:rowOff>
    </xdr:to>
    <xdr:sp macro="" textlink="">
      <xdr:nvSpPr>
        <xdr:cNvPr id="3115" name="Text Box 43"/>
        <xdr:cNvSpPr txBox="1">
          <a:spLocks noChangeArrowheads="1"/>
        </xdr:cNvSpPr>
      </xdr:nvSpPr>
      <xdr:spPr bwMode="auto">
        <a:xfrm>
          <a:off x="7509409" y="3827533"/>
          <a:ext cx="1294726" cy="43697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Selecting your Benefit automatically enters your time off hours for you.</a:t>
          </a:r>
        </a:p>
      </xdr:txBody>
    </xdr:sp>
    <xdr:clientData/>
  </xdr:twoCellAnchor>
  <xdr:twoCellAnchor>
    <xdr:from>
      <xdr:col>11</xdr:col>
      <xdr:colOff>105196</xdr:colOff>
      <xdr:row>14</xdr:row>
      <xdr:rowOff>161841</xdr:rowOff>
    </xdr:from>
    <xdr:to>
      <xdr:col>11</xdr:col>
      <xdr:colOff>105196</xdr:colOff>
      <xdr:row>17</xdr:row>
      <xdr:rowOff>80920</xdr:rowOff>
    </xdr:to>
    <xdr:sp macro="" textlink="">
      <xdr:nvSpPr>
        <xdr:cNvPr id="3171" name="Line 44"/>
        <xdr:cNvSpPr>
          <a:spLocks noChangeShapeType="1"/>
        </xdr:cNvSpPr>
      </xdr:nvSpPr>
      <xdr:spPr bwMode="auto">
        <a:xfrm>
          <a:off x="7752170" y="3252998"/>
          <a:ext cx="0" cy="52598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97104</xdr:colOff>
      <xdr:row>18</xdr:row>
      <xdr:rowOff>48552</xdr:rowOff>
    </xdr:from>
    <xdr:to>
      <xdr:col>10</xdr:col>
      <xdr:colOff>614995</xdr:colOff>
      <xdr:row>18</xdr:row>
      <xdr:rowOff>97104</xdr:rowOff>
    </xdr:to>
    <xdr:sp macro="" textlink="">
      <xdr:nvSpPr>
        <xdr:cNvPr id="3172" name="Line 45"/>
        <xdr:cNvSpPr>
          <a:spLocks noChangeShapeType="1"/>
        </xdr:cNvSpPr>
      </xdr:nvSpPr>
      <xdr:spPr bwMode="auto">
        <a:xfrm flipH="1">
          <a:off x="6975335" y="3948913"/>
          <a:ext cx="517890" cy="4855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6</xdr:col>
      <xdr:colOff>307497</xdr:colOff>
      <xdr:row>27</xdr:row>
      <xdr:rowOff>137565</xdr:rowOff>
    </xdr:from>
    <xdr:to>
      <xdr:col>9</xdr:col>
      <xdr:colOff>404602</xdr:colOff>
      <xdr:row>29</xdr:row>
      <xdr:rowOff>145657</xdr:rowOff>
    </xdr:to>
    <xdr:sp macro="" textlink="">
      <xdr:nvSpPr>
        <xdr:cNvPr id="3118" name="Text Box 46"/>
        <xdr:cNvSpPr txBox="1">
          <a:spLocks noChangeArrowheads="1"/>
        </xdr:cNvSpPr>
      </xdr:nvSpPr>
      <xdr:spPr bwMode="auto">
        <a:xfrm>
          <a:off x="4491080" y="5858634"/>
          <a:ext cx="2039193" cy="4126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When you work a partial day Benefit option calculates your time. </a:t>
          </a:r>
        </a:p>
      </xdr:txBody>
    </xdr:sp>
    <xdr:clientData/>
  </xdr:twoCellAnchor>
  <xdr:twoCellAnchor>
    <xdr:from>
      <xdr:col>6</xdr:col>
      <xdr:colOff>48552</xdr:colOff>
      <xdr:row>26</xdr:row>
      <xdr:rowOff>145657</xdr:rowOff>
    </xdr:from>
    <xdr:to>
      <xdr:col>6</xdr:col>
      <xdr:colOff>307497</xdr:colOff>
      <xdr:row>27</xdr:row>
      <xdr:rowOff>153749</xdr:rowOff>
    </xdr:to>
    <xdr:sp macro="" textlink="">
      <xdr:nvSpPr>
        <xdr:cNvPr id="3174" name="Line 47"/>
        <xdr:cNvSpPr>
          <a:spLocks noChangeShapeType="1"/>
        </xdr:cNvSpPr>
      </xdr:nvSpPr>
      <xdr:spPr bwMode="auto">
        <a:xfrm flipH="1" flipV="1">
          <a:off x="4232135" y="5664425"/>
          <a:ext cx="258945" cy="21039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8</xdr:col>
      <xdr:colOff>364142</xdr:colOff>
      <xdr:row>26</xdr:row>
      <xdr:rowOff>129473</xdr:rowOff>
    </xdr:from>
    <xdr:to>
      <xdr:col>9</xdr:col>
      <xdr:colOff>396510</xdr:colOff>
      <xdr:row>27</xdr:row>
      <xdr:rowOff>153749</xdr:rowOff>
    </xdr:to>
    <xdr:sp macro="" textlink="">
      <xdr:nvSpPr>
        <xdr:cNvPr id="3175" name="Line 48"/>
        <xdr:cNvSpPr>
          <a:spLocks noChangeShapeType="1"/>
        </xdr:cNvSpPr>
      </xdr:nvSpPr>
      <xdr:spPr bwMode="auto">
        <a:xfrm flipH="1" flipV="1">
          <a:off x="5842450" y="5648241"/>
          <a:ext cx="679731" cy="22657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396510</xdr:colOff>
      <xdr:row>26</xdr:row>
      <xdr:rowOff>194209</xdr:rowOff>
    </xdr:from>
    <xdr:to>
      <xdr:col>9</xdr:col>
      <xdr:colOff>598811</xdr:colOff>
      <xdr:row>27</xdr:row>
      <xdr:rowOff>145657</xdr:rowOff>
    </xdr:to>
    <xdr:sp macro="" textlink="">
      <xdr:nvSpPr>
        <xdr:cNvPr id="3176" name="Line 49"/>
        <xdr:cNvSpPr>
          <a:spLocks noChangeShapeType="1"/>
        </xdr:cNvSpPr>
      </xdr:nvSpPr>
      <xdr:spPr bwMode="auto">
        <a:xfrm flipV="1">
          <a:off x="6522181" y="5712977"/>
          <a:ext cx="202300" cy="15374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129473</xdr:colOff>
      <xdr:row>27</xdr:row>
      <xdr:rowOff>178025</xdr:rowOff>
    </xdr:from>
    <xdr:to>
      <xdr:col>13</xdr:col>
      <xdr:colOff>534074</xdr:colOff>
      <xdr:row>29</xdr:row>
      <xdr:rowOff>194209</xdr:rowOff>
    </xdr:to>
    <xdr:sp macro="" textlink="">
      <xdr:nvSpPr>
        <xdr:cNvPr id="3122" name="Text Box 50"/>
        <xdr:cNvSpPr txBox="1">
          <a:spLocks noChangeArrowheads="1"/>
        </xdr:cNvSpPr>
      </xdr:nvSpPr>
      <xdr:spPr bwMode="auto">
        <a:xfrm>
          <a:off x="7776446" y="5899094"/>
          <a:ext cx="1699327" cy="42078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Time Sheet handles all Overtime Laws. </a:t>
          </a:r>
        </a:p>
      </xdr:txBody>
    </xdr:sp>
    <xdr:clientData/>
  </xdr:twoCellAnchor>
  <xdr:twoCellAnchor>
    <xdr:from>
      <xdr:col>11</xdr:col>
      <xdr:colOff>428878</xdr:colOff>
      <xdr:row>23</xdr:row>
      <xdr:rowOff>48552</xdr:rowOff>
    </xdr:from>
    <xdr:to>
      <xdr:col>11</xdr:col>
      <xdr:colOff>631179</xdr:colOff>
      <xdr:row>27</xdr:row>
      <xdr:rowOff>153749</xdr:rowOff>
    </xdr:to>
    <xdr:sp macro="" textlink="">
      <xdr:nvSpPr>
        <xdr:cNvPr id="3178" name="Line 51"/>
        <xdr:cNvSpPr>
          <a:spLocks noChangeShapeType="1"/>
        </xdr:cNvSpPr>
      </xdr:nvSpPr>
      <xdr:spPr bwMode="auto">
        <a:xfrm flipH="1" flipV="1">
          <a:off x="8075851" y="4960418"/>
          <a:ext cx="202301" cy="914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639271</xdr:colOff>
      <xdr:row>22</xdr:row>
      <xdr:rowOff>186117</xdr:rowOff>
    </xdr:from>
    <xdr:to>
      <xdr:col>12</xdr:col>
      <xdr:colOff>210393</xdr:colOff>
      <xdr:row>27</xdr:row>
      <xdr:rowOff>153749</xdr:rowOff>
    </xdr:to>
    <xdr:sp macro="" textlink="">
      <xdr:nvSpPr>
        <xdr:cNvPr id="3179" name="Line 52"/>
        <xdr:cNvSpPr>
          <a:spLocks noChangeShapeType="1"/>
        </xdr:cNvSpPr>
      </xdr:nvSpPr>
      <xdr:spPr bwMode="auto">
        <a:xfrm flipV="1">
          <a:off x="8286244" y="4895681"/>
          <a:ext cx="218485" cy="9791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161841</xdr:colOff>
      <xdr:row>29</xdr:row>
      <xdr:rowOff>194209</xdr:rowOff>
    </xdr:from>
    <xdr:to>
      <xdr:col>11</xdr:col>
      <xdr:colOff>315589</xdr:colOff>
      <xdr:row>32</xdr:row>
      <xdr:rowOff>178025</xdr:rowOff>
    </xdr:to>
    <xdr:sp macro="" textlink="">
      <xdr:nvSpPr>
        <xdr:cNvPr id="3180" name="Line 53"/>
        <xdr:cNvSpPr>
          <a:spLocks noChangeShapeType="1"/>
        </xdr:cNvSpPr>
      </xdr:nvSpPr>
      <xdr:spPr bwMode="auto">
        <a:xfrm>
          <a:off x="7808814" y="6319880"/>
          <a:ext cx="153749" cy="59071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250853</xdr:colOff>
      <xdr:row>42</xdr:row>
      <xdr:rowOff>129473</xdr:rowOff>
    </xdr:from>
    <xdr:to>
      <xdr:col>6</xdr:col>
      <xdr:colOff>242761</xdr:colOff>
      <xdr:row>44</xdr:row>
      <xdr:rowOff>72828</xdr:rowOff>
    </xdr:to>
    <xdr:sp macro="" textlink="">
      <xdr:nvSpPr>
        <xdr:cNvPr id="3127" name="Text Box 55"/>
        <xdr:cNvSpPr txBox="1">
          <a:spLocks noChangeArrowheads="1"/>
        </xdr:cNvSpPr>
      </xdr:nvSpPr>
      <xdr:spPr bwMode="auto">
        <a:xfrm>
          <a:off x="2492347" y="8771766"/>
          <a:ext cx="1933996" cy="33177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Don't forget the signatures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137565</xdr:colOff>
      <xdr:row>42</xdr:row>
      <xdr:rowOff>113288</xdr:rowOff>
    </xdr:from>
    <xdr:to>
      <xdr:col>3</xdr:col>
      <xdr:colOff>234669</xdr:colOff>
      <xdr:row>42</xdr:row>
      <xdr:rowOff>153749</xdr:rowOff>
    </xdr:to>
    <xdr:sp macro="" textlink="">
      <xdr:nvSpPr>
        <xdr:cNvPr id="3182" name="Line 56"/>
        <xdr:cNvSpPr>
          <a:spLocks noChangeShapeType="1"/>
        </xdr:cNvSpPr>
      </xdr:nvSpPr>
      <xdr:spPr bwMode="auto">
        <a:xfrm flipH="1" flipV="1">
          <a:off x="1691235" y="8755582"/>
          <a:ext cx="784928" cy="404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24276</xdr:colOff>
      <xdr:row>38</xdr:row>
      <xdr:rowOff>169933</xdr:rowOff>
    </xdr:from>
    <xdr:to>
      <xdr:col>3</xdr:col>
      <xdr:colOff>250853</xdr:colOff>
      <xdr:row>42</xdr:row>
      <xdr:rowOff>137565</xdr:rowOff>
    </xdr:to>
    <xdr:sp macro="" textlink="">
      <xdr:nvSpPr>
        <xdr:cNvPr id="3183" name="Line 57"/>
        <xdr:cNvSpPr>
          <a:spLocks noChangeShapeType="1"/>
        </xdr:cNvSpPr>
      </xdr:nvSpPr>
      <xdr:spPr bwMode="auto">
        <a:xfrm flipH="1" flipV="1">
          <a:off x="1577947" y="8067759"/>
          <a:ext cx="914400" cy="71209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412694</xdr:colOff>
      <xdr:row>32</xdr:row>
      <xdr:rowOff>153749</xdr:rowOff>
    </xdr:from>
    <xdr:to>
      <xdr:col>7</xdr:col>
      <xdr:colOff>307497</xdr:colOff>
      <xdr:row>34</xdr:row>
      <xdr:rowOff>113288</xdr:rowOff>
    </xdr:to>
    <xdr:sp macro="" textlink="">
      <xdr:nvSpPr>
        <xdr:cNvPr id="3130" name="Text Box 58"/>
        <xdr:cNvSpPr txBox="1">
          <a:spLocks noChangeArrowheads="1"/>
        </xdr:cNvSpPr>
      </xdr:nvSpPr>
      <xdr:spPr bwMode="auto">
        <a:xfrm>
          <a:off x="2654188" y="6886322"/>
          <a:ext cx="2484254" cy="36414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Don't forget to enter your Meal Break.</a:t>
          </a: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Meal Period Violations are monitored.</a:t>
          </a:r>
        </a:p>
      </xdr:txBody>
    </xdr:sp>
    <xdr:clientData/>
  </xdr:twoCellAnchor>
  <xdr:twoCellAnchor>
    <xdr:from>
      <xdr:col>3</xdr:col>
      <xdr:colOff>113288</xdr:colOff>
      <xdr:row>32</xdr:row>
      <xdr:rowOff>16184</xdr:rowOff>
    </xdr:from>
    <xdr:to>
      <xdr:col>3</xdr:col>
      <xdr:colOff>404602</xdr:colOff>
      <xdr:row>32</xdr:row>
      <xdr:rowOff>153749</xdr:rowOff>
    </xdr:to>
    <xdr:sp macro="" textlink="">
      <xdr:nvSpPr>
        <xdr:cNvPr id="3185" name="Line 60"/>
        <xdr:cNvSpPr>
          <a:spLocks noChangeShapeType="1"/>
        </xdr:cNvSpPr>
      </xdr:nvSpPr>
      <xdr:spPr bwMode="auto">
        <a:xfrm flipH="1" flipV="1">
          <a:off x="2354782" y="6748758"/>
          <a:ext cx="291314" cy="13756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7</xdr:col>
      <xdr:colOff>283221</xdr:colOff>
      <xdr:row>34</xdr:row>
      <xdr:rowOff>129473</xdr:rowOff>
    </xdr:from>
    <xdr:to>
      <xdr:col>9</xdr:col>
      <xdr:colOff>258945</xdr:colOff>
      <xdr:row>41</xdr:row>
      <xdr:rowOff>0</xdr:rowOff>
    </xdr:to>
    <xdr:sp macro="" textlink="">
      <xdr:nvSpPr>
        <xdr:cNvPr id="3186" name="Line 61"/>
        <xdr:cNvSpPr>
          <a:spLocks noChangeShapeType="1"/>
        </xdr:cNvSpPr>
      </xdr:nvSpPr>
      <xdr:spPr bwMode="auto">
        <a:xfrm>
          <a:off x="5114166" y="7266648"/>
          <a:ext cx="1270450" cy="118143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250853</xdr:colOff>
      <xdr:row>38</xdr:row>
      <xdr:rowOff>121381</xdr:rowOff>
    </xdr:from>
    <xdr:to>
      <xdr:col>13</xdr:col>
      <xdr:colOff>40460</xdr:colOff>
      <xdr:row>41</xdr:row>
      <xdr:rowOff>145657</xdr:rowOff>
    </xdr:to>
    <xdr:sp macro="" textlink="">
      <xdr:nvSpPr>
        <xdr:cNvPr id="3134" name="Text Box 62"/>
        <xdr:cNvSpPr txBox="1">
          <a:spLocks noChangeArrowheads="1"/>
        </xdr:cNvSpPr>
      </xdr:nvSpPr>
      <xdr:spPr bwMode="auto">
        <a:xfrm>
          <a:off x="7897827" y="8019207"/>
          <a:ext cx="1084332" cy="57453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Summary of Hours Section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10</xdr:col>
      <xdr:colOff>631179</xdr:colOff>
      <xdr:row>39</xdr:row>
      <xdr:rowOff>186117</xdr:rowOff>
    </xdr:from>
    <xdr:to>
      <xdr:col>11</xdr:col>
      <xdr:colOff>267037</xdr:colOff>
      <xdr:row>41</xdr:row>
      <xdr:rowOff>169933</xdr:rowOff>
    </xdr:to>
    <xdr:sp macro="" textlink="">
      <xdr:nvSpPr>
        <xdr:cNvPr id="3188" name="Line 64"/>
        <xdr:cNvSpPr>
          <a:spLocks noChangeShapeType="1"/>
        </xdr:cNvSpPr>
      </xdr:nvSpPr>
      <xdr:spPr bwMode="auto">
        <a:xfrm flipH="1" flipV="1">
          <a:off x="7509409" y="8278152"/>
          <a:ext cx="404602" cy="3398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744467</xdr:colOff>
      <xdr:row>41</xdr:row>
      <xdr:rowOff>169933</xdr:rowOff>
    </xdr:from>
    <xdr:to>
      <xdr:col>11</xdr:col>
      <xdr:colOff>275129</xdr:colOff>
      <xdr:row>48</xdr:row>
      <xdr:rowOff>129473</xdr:rowOff>
    </xdr:to>
    <xdr:sp macro="" textlink="">
      <xdr:nvSpPr>
        <xdr:cNvPr id="3189" name="Line 65"/>
        <xdr:cNvSpPr>
          <a:spLocks noChangeShapeType="1"/>
        </xdr:cNvSpPr>
      </xdr:nvSpPr>
      <xdr:spPr bwMode="auto">
        <a:xfrm flipH="1">
          <a:off x="7622697" y="8618018"/>
          <a:ext cx="299406" cy="131900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10</xdr:col>
      <xdr:colOff>655455</xdr:colOff>
      <xdr:row>36</xdr:row>
      <xdr:rowOff>178025</xdr:rowOff>
    </xdr:from>
    <xdr:to>
      <xdr:col>11</xdr:col>
      <xdr:colOff>267037</xdr:colOff>
      <xdr:row>41</xdr:row>
      <xdr:rowOff>169933</xdr:rowOff>
    </xdr:to>
    <xdr:sp macro="" textlink="">
      <xdr:nvSpPr>
        <xdr:cNvPr id="3190" name="Line 66"/>
        <xdr:cNvSpPr>
          <a:spLocks noChangeShapeType="1"/>
        </xdr:cNvSpPr>
      </xdr:nvSpPr>
      <xdr:spPr bwMode="auto">
        <a:xfrm flipH="1" flipV="1">
          <a:off x="7533685" y="7687434"/>
          <a:ext cx="380326" cy="93058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11</xdr:col>
      <xdr:colOff>283221</xdr:colOff>
      <xdr:row>10</xdr:row>
      <xdr:rowOff>24276</xdr:rowOff>
    </xdr:from>
    <xdr:to>
      <xdr:col>14</xdr:col>
      <xdr:colOff>574535</xdr:colOff>
      <xdr:row>17</xdr:row>
      <xdr:rowOff>8092</xdr:rowOff>
    </xdr:to>
    <xdr:sp macro="" textlink="">
      <xdr:nvSpPr>
        <xdr:cNvPr id="3139" name="Text Box 67"/>
        <xdr:cNvSpPr txBox="1">
          <a:spLocks noChangeArrowheads="1"/>
        </xdr:cNvSpPr>
      </xdr:nvSpPr>
      <xdr:spPr bwMode="auto">
        <a:xfrm>
          <a:off x="7930195" y="2306230"/>
          <a:ext cx="2233401" cy="139992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What are the Benefit Options?</a:t>
          </a: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Vac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 is Vacation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Sick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"is regular Sick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FmSk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 is Family Sick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Hol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i" is Holiday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Brvm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 is Bereavement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UpPd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 is an option for a day off, and do not wish to use Vacation or Sick time.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Heat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 is Heat Discomfort Time</a:t>
          </a:r>
        </a:p>
        <a:p>
          <a:pPr algn="l" rtl="0">
            <a:defRPr sz="1000"/>
          </a:pP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800" b="0" i="0" u="sng" strike="noStrike" baseline="0">
              <a:solidFill>
                <a:srgbClr val="000000"/>
              </a:solidFill>
              <a:latin typeface="Arial"/>
              <a:cs typeface="Arial"/>
            </a:rPr>
            <a:t>Jury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" is for Jury Duty</a:t>
          </a:r>
        </a:p>
      </xdr:txBody>
    </xdr:sp>
    <xdr:clientData/>
  </xdr:twoCellAnchor>
  <xdr:twoCellAnchor>
    <xdr:from>
      <xdr:col>8</xdr:col>
      <xdr:colOff>639271</xdr:colOff>
      <xdr:row>9</xdr:row>
      <xdr:rowOff>105196</xdr:rowOff>
    </xdr:from>
    <xdr:to>
      <xdr:col>11</xdr:col>
      <xdr:colOff>194209</xdr:colOff>
      <xdr:row>10</xdr:row>
      <xdr:rowOff>113288</xdr:rowOff>
    </xdr:to>
    <xdr:sp macro="" textlink="">
      <xdr:nvSpPr>
        <xdr:cNvPr id="3192" name="Line 68"/>
        <xdr:cNvSpPr>
          <a:spLocks noChangeShapeType="1"/>
        </xdr:cNvSpPr>
      </xdr:nvSpPr>
      <xdr:spPr bwMode="auto">
        <a:xfrm>
          <a:off x="6117579" y="2209126"/>
          <a:ext cx="1723603" cy="1861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9</xdr:col>
      <xdr:colOff>356050</xdr:colOff>
      <xdr:row>1</xdr:row>
      <xdr:rowOff>517890</xdr:rowOff>
    </xdr:from>
    <xdr:to>
      <xdr:col>13</xdr:col>
      <xdr:colOff>412694</xdr:colOff>
      <xdr:row>6</xdr:row>
      <xdr:rowOff>129473</xdr:rowOff>
    </xdr:to>
    <xdr:sp macro="" textlink="">
      <xdr:nvSpPr>
        <xdr:cNvPr id="3142" name="Text Box 70"/>
        <xdr:cNvSpPr txBox="1">
          <a:spLocks noChangeArrowheads="1"/>
        </xdr:cNvSpPr>
      </xdr:nvSpPr>
      <xdr:spPr bwMode="auto">
        <a:xfrm>
          <a:off x="6481720" y="744467"/>
          <a:ext cx="2872673" cy="987229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What is this?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Select your scheduled hours to work each week. </a:t>
          </a:r>
          <a:r>
            <a:rPr lang="en-US" sz="900" b="1" i="0" u="none" strike="noStrike" baseline="0">
              <a:solidFill>
                <a:srgbClr val="FF0000"/>
              </a:solidFill>
              <a:latin typeface="Arial"/>
              <a:cs typeface="Arial"/>
            </a:rPr>
            <a:t>DROP DOWN BOXES</a:t>
          </a:r>
        </a:p>
        <a:p>
          <a:pPr algn="l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Classifications are:</a:t>
          </a:r>
          <a:r>
            <a:rPr lang="en-U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1-19 hrs (Less than 1/2 time), 20-29 hrs (1/2 time),30-39 hrs (3/4 time), &amp; 40+ hrs (Full time). </a:t>
          </a:r>
        </a:p>
        <a:p>
          <a:pPr algn="l" rtl="0">
            <a:defRPr sz="1000"/>
          </a:pPr>
          <a:r>
            <a:rPr lang="en-U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Student Employees</a:t>
          </a:r>
          <a:r>
            <a:rPr lang="en-U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 are always 1-19 hrs. </a:t>
          </a:r>
        </a:p>
      </xdr:txBody>
    </xdr:sp>
    <xdr:clientData/>
  </xdr:twoCellAnchor>
  <xdr:twoCellAnchor>
    <xdr:from>
      <xdr:col>7</xdr:col>
      <xdr:colOff>15239</xdr:colOff>
      <xdr:row>1</xdr:row>
      <xdr:rowOff>68580</xdr:rowOff>
    </xdr:from>
    <xdr:to>
      <xdr:col>9</xdr:col>
      <xdr:colOff>331772</xdr:colOff>
      <xdr:row>2</xdr:row>
      <xdr:rowOff>40460</xdr:rowOff>
    </xdr:to>
    <xdr:sp macro="" textlink="">
      <xdr:nvSpPr>
        <xdr:cNvPr id="3194" name="Line 73"/>
        <xdr:cNvSpPr>
          <a:spLocks noChangeShapeType="1"/>
        </xdr:cNvSpPr>
      </xdr:nvSpPr>
      <xdr:spPr bwMode="auto">
        <a:xfrm flipH="1" flipV="1">
          <a:off x="4564379" y="297180"/>
          <a:ext cx="1535733" cy="5891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347958</xdr:colOff>
      <xdr:row>1</xdr:row>
      <xdr:rowOff>550258</xdr:rowOff>
    </xdr:from>
    <xdr:to>
      <xdr:col>2</xdr:col>
      <xdr:colOff>623087</xdr:colOff>
      <xdr:row>3</xdr:row>
      <xdr:rowOff>8092</xdr:rowOff>
    </xdr:to>
    <xdr:sp macro="" textlink="">
      <xdr:nvSpPr>
        <xdr:cNvPr id="3195" name="Line 74"/>
        <xdr:cNvSpPr>
          <a:spLocks noChangeShapeType="1"/>
        </xdr:cNvSpPr>
      </xdr:nvSpPr>
      <xdr:spPr bwMode="auto">
        <a:xfrm flipH="1" flipV="1">
          <a:off x="1254265" y="776835"/>
          <a:ext cx="922493" cy="33177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647363</xdr:colOff>
      <xdr:row>2</xdr:row>
      <xdr:rowOff>202301</xdr:rowOff>
    </xdr:from>
    <xdr:to>
      <xdr:col>3</xdr:col>
      <xdr:colOff>194209</xdr:colOff>
      <xdr:row>3</xdr:row>
      <xdr:rowOff>16184</xdr:rowOff>
    </xdr:to>
    <xdr:sp macro="" textlink="">
      <xdr:nvSpPr>
        <xdr:cNvPr id="3196" name="Line 75"/>
        <xdr:cNvSpPr>
          <a:spLocks noChangeShapeType="1"/>
        </xdr:cNvSpPr>
      </xdr:nvSpPr>
      <xdr:spPr bwMode="auto">
        <a:xfrm flipV="1">
          <a:off x="2201034" y="1043873"/>
          <a:ext cx="234669" cy="7282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647363</xdr:colOff>
      <xdr:row>3</xdr:row>
      <xdr:rowOff>16184</xdr:rowOff>
    </xdr:from>
    <xdr:to>
      <xdr:col>7</xdr:col>
      <xdr:colOff>598811</xdr:colOff>
      <xdr:row>4</xdr:row>
      <xdr:rowOff>32368</xdr:rowOff>
    </xdr:to>
    <xdr:sp macro="" textlink="">
      <xdr:nvSpPr>
        <xdr:cNvPr id="3197" name="Line 76"/>
        <xdr:cNvSpPr>
          <a:spLocks noChangeShapeType="1"/>
        </xdr:cNvSpPr>
      </xdr:nvSpPr>
      <xdr:spPr bwMode="auto">
        <a:xfrm>
          <a:off x="2201034" y="1116701"/>
          <a:ext cx="3228722" cy="1861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647363</xdr:colOff>
      <xdr:row>3</xdr:row>
      <xdr:rowOff>40460</xdr:rowOff>
    </xdr:from>
    <xdr:to>
      <xdr:col>3</xdr:col>
      <xdr:colOff>558350</xdr:colOff>
      <xdr:row>4</xdr:row>
      <xdr:rowOff>48552</xdr:rowOff>
    </xdr:to>
    <xdr:sp macro="" textlink="">
      <xdr:nvSpPr>
        <xdr:cNvPr id="3198" name="Line 77"/>
        <xdr:cNvSpPr>
          <a:spLocks noChangeShapeType="1"/>
        </xdr:cNvSpPr>
      </xdr:nvSpPr>
      <xdr:spPr bwMode="auto">
        <a:xfrm>
          <a:off x="2201034" y="1140977"/>
          <a:ext cx="598810" cy="178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655455</xdr:colOff>
      <xdr:row>3</xdr:row>
      <xdr:rowOff>48552</xdr:rowOff>
    </xdr:from>
    <xdr:to>
      <xdr:col>4</xdr:col>
      <xdr:colOff>48552</xdr:colOff>
      <xdr:row>6</xdr:row>
      <xdr:rowOff>89012</xdr:rowOff>
    </xdr:to>
    <xdr:sp macro="" textlink="">
      <xdr:nvSpPr>
        <xdr:cNvPr id="3199" name="Line 78"/>
        <xdr:cNvSpPr>
          <a:spLocks noChangeShapeType="1"/>
        </xdr:cNvSpPr>
      </xdr:nvSpPr>
      <xdr:spPr bwMode="auto">
        <a:xfrm>
          <a:off x="2209126" y="1149069"/>
          <a:ext cx="728283" cy="5421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3</xdr:col>
      <xdr:colOff>8092</xdr:colOff>
      <xdr:row>3</xdr:row>
      <xdr:rowOff>48552</xdr:rowOff>
    </xdr:from>
    <xdr:to>
      <xdr:col>6</xdr:col>
      <xdr:colOff>89012</xdr:colOff>
      <xdr:row>6</xdr:row>
      <xdr:rowOff>8092</xdr:rowOff>
    </xdr:to>
    <xdr:sp macro="" textlink="">
      <xdr:nvSpPr>
        <xdr:cNvPr id="3200" name="Line 79"/>
        <xdr:cNvSpPr>
          <a:spLocks noChangeShapeType="1"/>
        </xdr:cNvSpPr>
      </xdr:nvSpPr>
      <xdr:spPr bwMode="auto">
        <a:xfrm>
          <a:off x="2249586" y="1149069"/>
          <a:ext cx="2023009" cy="46124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614995</xdr:colOff>
      <xdr:row>1</xdr:row>
      <xdr:rowOff>412694</xdr:rowOff>
    </xdr:from>
    <xdr:to>
      <xdr:col>5</xdr:col>
      <xdr:colOff>574535</xdr:colOff>
      <xdr:row>3</xdr:row>
      <xdr:rowOff>0</xdr:rowOff>
    </xdr:to>
    <xdr:sp macro="" textlink="">
      <xdr:nvSpPr>
        <xdr:cNvPr id="3201" name="Line 80"/>
        <xdr:cNvSpPr>
          <a:spLocks noChangeShapeType="1"/>
        </xdr:cNvSpPr>
      </xdr:nvSpPr>
      <xdr:spPr bwMode="auto">
        <a:xfrm flipV="1">
          <a:off x="2168665" y="639271"/>
          <a:ext cx="1942089" cy="46124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129540</xdr:colOff>
      <xdr:row>1</xdr:row>
      <xdr:rowOff>53340</xdr:rowOff>
    </xdr:from>
    <xdr:to>
      <xdr:col>9</xdr:col>
      <xdr:colOff>312420</xdr:colOff>
      <xdr:row>2</xdr:row>
      <xdr:rowOff>121920</xdr:rowOff>
    </xdr:to>
    <xdr:sp macro="" textlink="">
      <xdr:nvSpPr>
        <xdr:cNvPr id="49" name="Line 73"/>
        <xdr:cNvSpPr>
          <a:spLocks noChangeShapeType="1"/>
        </xdr:cNvSpPr>
      </xdr:nvSpPr>
      <xdr:spPr bwMode="auto">
        <a:xfrm flipH="1" flipV="1">
          <a:off x="982980" y="281940"/>
          <a:ext cx="5097780" cy="685800"/>
        </a:xfrm>
        <a:prstGeom prst="line">
          <a:avLst/>
        </a:prstGeom>
        <a:noFill/>
        <a:ln w="9525">
          <a:solidFill>
            <a:srgbClr val="FF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hapman.edu/af/fs/payroll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chapman.edu/af/fs/payroll/" TargetMode="Externa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V63"/>
  <sheetViews>
    <sheetView workbookViewId="0">
      <selection activeCell="B8" sqref="B8"/>
    </sheetView>
  </sheetViews>
  <sheetFormatPr defaultRowHeight="12.75" x14ac:dyDescent="0.2"/>
  <cols>
    <col min="1" max="1" width="12.42578125" customWidth="1"/>
    <col min="3" max="3" width="9.42578125" bestFit="1" customWidth="1"/>
    <col min="10" max="10" width="10.28515625" customWidth="1"/>
    <col min="11" max="11" width="10.5703125" customWidth="1"/>
  </cols>
  <sheetData>
    <row r="1" spans="1:22" ht="18" customHeight="1" x14ac:dyDescent="0.35">
      <c r="A1" s="1" t="s">
        <v>106</v>
      </c>
      <c r="B1" s="2"/>
      <c r="C1" s="2"/>
      <c r="D1" s="2"/>
      <c r="E1" s="3"/>
      <c r="F1" s="57"/>
      <c r="G1" s="1" t="s">
        <v>107</v>
      </c>
      <c r="H1" s="2"/>
      <c r="I1" s="57"/>
      <c r="J1" s="5"/>
      <c r="K1" s="2"/>
      <c r="L1" s="6"/>
      <c r="M1" s="7"/>
      <c r="N1" s="243"/>
      <c r="O1" s="243"/>
      <c r="P1" s="243"/>
      <c r="Q1" s="243"/>
      <c r="R1" s="243"/>
      <c r="S1" s="243"/>
      <c r="T1" s="243"/>
      <c r="U1" s="243"/>
      <c r="V1" s="243"/>
    </row>
    <row r="2" spans="1:22" ht="48.75" customHeight="1" x14ac:dyDescent="0.8">
      <c r="A2" s="244" t="s">
        <v>1</v>
      </c>
      <c r="B2" s="57"/>
      <c r="C2" s="243"/>
      <c r="D2" s="2"/>
      <c r="E2" s="2"/>
      <c r="F2" s="243"/>
      <c r="G2" s="245" t="s">
        <v>104</v>
      </c>
      <c r="H2" s="246"/>
      <c r="I2" s="243"/>
      <c r="J2" s="243"/>
      <c r="K2" s="247"/>
      <c r="L2" s="243"/>
      <c r="M2" s="248"/>
      <c r="N2" s="243"/>
      <c r="O2" s="243"/>
      <c r="P2" s="243"/>
      <c r="Q2" s="243"/>
      <c r="R2" s="243"/>
      <c r="S2" s="243"/>
      <c r="T2" s="243"/>
      <c r="U2" s="243"/>
      <c r="V2" s="243"/>
    </row>
    <row r="3" spans="1:22" ht="20.25" x14ac:dyDescent="0.3">
      <c r="A3" s="2"/>
      <c r="B3" s="57"/>
      <c r="C3" s="249"/>
      <c r="D3" s="250"/>
      <c r="E3" s="251" t="s">
        <v>114</v>
      </c>
      <c r="F3" s="252"/>
      <c r="G3" s="253"/>
      <c r="H3" s="38"/>
      <c r="I3" s="38"/>
      <c r="J3" s="38"/>
      <c r="K3" s="39"/>
      <c r="L3" s="39"/>
      <c r="M3" s="40"/>
      <c r="N3" s="243"/>
      <c r="O3" s="243"/>
      <c r="P3" s="243"/>
      <c r="Q3" s="243"/>
      <c r="R3" s="243"/>
      <c r="S3" s="243"/>
      <c r="T3" s="243"/>
      <c r="U3" s="243"/>
      <c r="V3" s="243"/>
    </row>
    <row r="4" spans="1:22" x14ac:dyDescent="0.2">
      <c r="A4" s="254"/>
      <c r="B4" s="254"/>
      <c r="C4" s="46"/>
      <c r="D4" s="255"/>
      <c r="E4" s="57"/>
      <c r="F4" s="256"/>
      <c r="G4" s="57"/>
      <c r="H4" s="57"/>
      <c r="I4" s="57"/>
      <c r="J4" s="57"/>
      <c r="K4" s="57"/>
      <c r="L4" s="57"/>
      <c r="M4" s="185"/>
      <c r="N4" s="243"/>
      <c r="O4" s="243"/>
      <c r="P4" s="243"/>
      <c r="Q4" s="243"/>
      <c r="R4" s="243"/>
      <c r="S4" s="243"/>
      <c r="T4" s="243"/>
      <c r="U4" s="243"/>
      <c r="V4" s="243"/>
    </row>
    <row r="5" spans="1:22" x14ac:dyDescent="0.2">
      <c r="A5" s="204"/>
      <c r="B5" s="204"/>
      <c r="C5" s="55"/>
      <c r="D5" s="256"/>
      <c r="E5" s="251" t="s">
        <v>13</v>
      </c>
      <c r="F5" s="257"/>
      <c r="G5" s="56"/>
      <c r="H5" s="57"/>
      <c r="I5" s="258" t="s">
        <v>126</v>
      </c>
      <c r="J5" s="258"/>
      <c r="K5" s="259"/>
      <c r="L5" s="58"/>
      <c r="M5" s="260"/>
      <c r="N5" s="243"/>
      <c r="O5" s="243"/>
      <c r="P5" s="243"/>
      <c r="Q5" s="243"/>
      <c r="R5" s="243"/>
      <c r="S5" s="243"/>
      <c r="T5" s="243"/>
      <c r="U5" s="243"/>
      <c r="V5" s="243"/>
    </row>
    <row r="6" spans="1:22" x14ac:dyDescent="0.2">
      <c r="A6" s="146"/>
      <c r="B6" s="2"/>
      <c r="C6" s="2"/>
      <c r="D6" s="250"/>
      <c r="E6" s="250"/>
      <c r="F6" s="250"/>
      <c r="G6" s="250"/>
      <c r="H6" s="57"/>
      <c r="I6" s="57"/>
      <c r="J6" s="57"/>
      <c r="K6" s="57"/>
      <c r="L6" s="57"/>
      <c r="M6" s="185"/>
      <c r="N6" s="243"/>
      <c r="O6" s="243"/>
      <c r="P6" s="243"/>
      <c r="Q6" s="243"/>
      <c r="R6" s="243"/>
      <c r="S6" s="243"/>
      <c r="T6" s="243"/>
      <c r="U6" s="243"/>
      <c r="V6" s="243"/>
    </row>
    <row r="7" spans="1:22" x14ac:dyDescent="0.2">
      <c r="A7" s="2"/>
      <c r="B7" s="261"/>
      <c r="C7" s="262"/>
      <c r="D7" s="57"/>
      <c r="E7" s="263" t="s">
        <v>17</v>
      </c>
      <c r="F7" s="264"/>
      <c r="G7" s="251" t="s">
        <v>18</v>
      </c>
      <c r="H7" s="257"/>
      <c r="I7" s="69"/>
      <c r="J7" s="69"/>
      <c r="K7" s="39"/>
      <c r="L7" s="39"/>
      <c r="M7" s="185"/>
      <c r="N7" s="243"/>
      <c r="O7" s="243"/>
      <c r="P7" s="243"/>
      <c r="Q7" s="243"/>
      <c r="R7" s="243"/>
      <c r="S7" s="243"/>
      <c r="T7" s="243"/>
      <c r="U7" s="243"/>
      <c r="V7" s="243"/>
    </row>
    <row r="8" spans="1:22" x14ac:dyDescent="0.2">
      <c r="A8" s="57"/>
      <c r="B8" s="57"/>
      <c r="C8" s="322" t="s">
        <v>129</v>
      </c>
      <c r="D8" s="265"/>
      <c r="E8" s="266"/>
      <c r="F8" s="267"/>
      <c r="G8" s="268"/>
      <c r="H8" s="219"/>
      <c r="I8" s="219"/>
      <c r="J8" s="219"/>
      <c r="K8" s="75" t="s">
        <v>20</v>
      </c>
      <c r="L8" s="2"/>
      <c r="M8" s="185" t="s">
        <v>21</v>
      </c>
      <c r="N8" s="243"/>
      <c r="O8" s="243"/>
      <c r="P8" s="243"/>
      <c r="Q8" s="243"/>
      <c r="R8" s="243"/>
      <c r="S8" s="243"/>
      <c r="T8" s="243"/>
      <c r="U8" s="243"/>
      <c r="V8" s="243"/>
    </row>
    <row r="9" spans="1:22" x14ac:dyDescent="0.2">
      <c r="A9" s="243"/>
      <c r="B9" s="269"/>
      <c r="C9" s="321" t="s">
        <v>130</v>
      </c>
      <c r="D9" s="269"/>
      <c r="E9" s="243"/>
      <c r="F9" s="243"/>
      <c r="G9" s="57"/>
      <c r="H9" s="57"/>
      <c r="I9" s="247"/>
      <c r="J9" s="270" t="s">
        <v>24</v>
      </c>
      <c r="K9" s="271" t="s">
        <v>25</v>
      </c>
      <c r="L9" s="57"/>
      <c r="M9" s="272"/>
      <c r="N9" s="243"/>
      <c r="O9" s="243"/>
      <c r="P9" s="243"/>
      <c r="Q9" s="243"/>
      <c r="R9" s="243"/>
      <c r="S9" s="243"/>
      <c r="T9" s="243"/>
      <c r="U9" s="243"/>
      <c r="V9" s="243"/>
    </row>
    <row r="10" spans="1:22" ht="13.5" thickBot="1" x14ac:dyDescent="0.25">
      <c r="A10" s="2"/>
      <c r="B10" s="273" t="s">
        <v>30</v>
      </c>
      <c r="C10" s="274" t="s">
        <v>118</v>
      </c>
      <c r="D10" s="275" t="s">
        <v>119</v>
      </c>
      <c r="E10" s="275" t="s">
        <v>125</v>
      </c>
      <c r="F10" s="275" t="s">
        <v>121</v>
      </c>
      <c r="G10" s="275" t="s">
        <v>122</v>
      </c>
      <c r="H10" s="275" t="s">
        <v>123</v>
      </c>
      <c r="I10" s="275" t="s">
        <v>24</v>
      </c>
      <c r="J10" s="276" t="s">
        <v>31</v>
      </c>
      <c r="K10" s="277" t="s">
        <v>32</v>
      </c>
      <c r="L10" s="278" t="s">
        <v>33</v>
      </c>
      <c r="M10" s="279" t="s">
        <v>34</v>
      </c>
      <c r="N10" s="243"/>
      <c r="O10" s="243"/>
      <c r="P10" s="243"/>
      <c r="Q10" s="243"/>
      <c r="R10" s="243"/>
      <c r="S10" s="243"/>
      <c r="T10" s="243"/>
      <c r="U10" s="243"/>
      <c r="V10" s="243"/>
    </row>
    <row r="11" spans="1:22" ht="15.75" x14ac:dyDescent="0.25">
      <c r="A11" s="280" t="s">
        <v>57</v>
      </c>
      <c r="B11" s="325">
        <v>40544</v>
      </c>
      <c r="C11" s="281"/>
      <c r="D11" s="282"/>
      <c r="E11" s="283"/>
      <c r="F11" s="282"/>
      <c r="G11" s="283"/>
      <c r="H11" s="284"/>
      <c r="I11" s="283"/>
      <c r="J11" s="97"/>
      <c r="K11" s="98"/>
      <c r="L11" s="99"/>
      <c r="M11" s="100"/>
      <c r="N11" s="243"/>
      <c r="O11" s="243"/>
      <c r="P11" s="243"/>
      <c r="Q11" s="243"/>
      <c r="R11" s="243"/>
      <c r="S11" s="243"/>
      <c r="T11" s="243"/>
      <c r="U11" s="243"/>
      <c r="V11" s="243"/>
    </row>
    <row r="12" spans="1:22" ht="15.75" x14ac:dyDescent="0.25">
      <c r="A12" s="285" t="s">
        <v>58</v>
      </c>
      <c r="B12" s="325">
        <f>B11+1</f>
        <v>40545</v>
      </c>
      <c r="C12" s="286"/>
      <c r="D12" s="287"/>
      <c r="E12" s="288"/>
      <c r="F12" s="287"/>
      <c r="G12" s="288"/>
      <c r="H12" s="289"/>
      <c r="I12" s="283"/>
      <c r="J12" s="116"/>
      <c r="K12" s="98"/>
      <c r="L12" s="99"/>
      <c r="M12" s="100"/>
      <c r="N12" s="243"/>
      <c r="O12" s="243"/>
      <c r="P12" s="243"/>
      <c r="Q12" s="243"/>
      <c r="R12" s="243"/>
      <c r="S12" s="243"/>
      <c r="T12" s="243"/>
      <c r="U12" s="243"/>
      <c r="V12" s="243"/>
    </row>
    <row r="13" spans="1:22" ht="15.75" x14ac:dyDescent="0.25">
      <c r="A13" s="285" t="s">
        <v>59</v>
      </c>
      <c r="B13" s="325">
        <f t="shared" ref="B13:B17" si="0">B12+1</f>
        <v>40546</v>
      </c>
      <c r="C13" s="286"/>
      <c r="D13" s="287"/>
      <c r="E13" s="288"/>
      <c r="F13" s="287"/>
      <c r="G13" s="288"/>
      <c r="H13" s="289"/>
      <c r="I13" s="283"/>
      <c r="J13" s="116"/>
      <c r="K13" s="98"/>
      <c r="L13" s="99"/>
      <c r="M13" s="100"/>
      <c r="N13" s="243"/>
      <c r="O13" s="243"/>
      <c r="P13" s="243"/>
      <c r="Q13" s="243"/>
      <c r="R13" s="243"/>
      <c r="S13" s="243"/>
      <c r="T13" s="243"/>
      <c r="U13" s="243"/>
      <c r="V13" s="243"/>
    </row>
    <row r="14" spans="1:22" ht="15.75" x14ac:dyDescent="0.25">
      <c r="A14" s="285" t="s">
        <v>61</v>
      </c>
      <c r="B14" s="325">
        <f t="shared" si="0"/>
        <v>40547</v>
      </c>
      <c r="C14" s="286" t="s">
        <v>21</v>
      </c>
      <c r="D14" s="287"/>
      <c r="E14" s="288"/>
      <c r="F14" s="287"/>
      <c r="G14" s="288"/>
      <c r="H14" s="289"/>
      <c r="I14" s="283"/>
      <c r="J14" s="116"/>
      <c r="K14" s="98"/>
      <c r="L14" s="99"/>
      <c r="M14" s="100"/>
      <c r="N14" s="243"/>
      <c r="O14" s="243"/>
      <c r="P14" s="243"/>
      <c r="Q14" s="243"/>
      <c r="R14" s="243"/>
      <c r="S14" s="243"/>
      <c r="T14" s="243"/>
      <c r="U14" s="243"/>
      <c r="V14" s="243"/>
    </row>
    <row r="15" spans="1:22" ht="15.75" x14ac:dyDescent="0.25">
      <c r="A15" s="285" t="s">
        <v>62</v>
      </c>
      <c r="B15" s="325">
        <f t="shared" si="0"/>
        <v>40548</v>
      </c>
      <c r="C15" s="286"/>
      <c r="D15" s="287"/>
      <c r="E15" s="288"/>
      <c r="F15" s="287"/>
      <c r="G15" s="288"/>
      <c r="H15" s="289"/>
      <c r="I15" s="283"/>
      <c r="J15" s="116"/>
      <c r="K15" s="98"/>
      <c r="L15" s="99"/>
      <c r="M15" s="100"/>
      <c r="N15" s="243"/>
      <c r="O15" s="243"/>
      <c r="P15" s="243"/>
      <c r="Q15" s="243"/>
      <c r="R15" s="243"/>
      <c r="S15" s="243"/>
      <c r="T15" s="243"/>
      <c r="U15" s="243"/>
      <c r="V15" s="243"/>
    </row>
    <row r="16" spans="1:22" ht="15.75" x14ac:dyDescent="0.25">
      <c r="A16" s="285" t="s">
        <v>64</v>
      </c>
      <c r="B16" s="325">
        <f t="shared" si="0"/>
        <v>40549</v>
      </c>
      <c r="C16" s="286"/>
      <c r="D16" s="287"/>
      <c r="E16" s="288"/>
      <c r="F16" s="287"/>
      <c r="G16" s="288"/>
      <c r="H16" s="289"/>
      <c r="I16" s="283"/>
      <c r="J16" s="116"/>
      <c r="K16" s="98"/>
      <c r="L16" s="99"/>
      <c r="M16" s="100"/>
      <c r="N16" s="243"/>
      <c r="O16" s="243"/>
      <c r="P16" s="243"/>
      <c r="Q16" s="243"/>
      <c r="R16" s="243"/>
      <c r="S16" s="243"/>
      <c r="T16" s="243"/>
      <c r="U16" s="243"/>
      <c r="V16" s="243"/>
    </row>
    <row r="17" spans="1:22" ht="15.75" x14ac:dyDescent="0.25">
      <c r="A17" s="290" t="s">
        <v>66</v>
      </c>
      <c r="B17" s="325">
        <f t="shared" si="0"/>
        <v>40550</v>
      </c>
      <c r="C17" s="281">
        <v>0.64583333333333337</v>
      </c>
      <c r="D17" s="282">
        <v>0.70833333333333337</v>
      </c>
      <c r="E17" s="283"/>
      <c r="F17" s="282"/>
      <c r="G17" s="283"/>
      <c r="H17" s="284"/>
      <c r="I17" s="283"/>
      <c r="J17" s="116"/>
      <c r="K17" s="141">
        <v>1.5</v>
      </c>
      <c r="L17" s="142"/>
      <c r="M17" s="143"/>
      <c r="N17" s="243"/>
      <c r="O17" s="243"/>
      <c r="P17" s="243"/>
      <c r="Q17" s="243"/>
      <c r="R17" s="243"/>
      <c r="S17" s="243"/>
      <c r="T17" s="243"/>
      <c r="U17" s="243"/>
      <c r="V17" s="243"/>
    </row>
    <row r="18" spans="1:22" ht="16.5" thickBot="1" x14ac:dyDescent="0.3">
      <c r="A18" s="146"/>
      <c r="B18" s="326"/>
      <c r="C18" s="148"/>
      <c r="D18" s="148"/>
      <c r="E18" s="148"/>
      <c r="F18" s="148"/>
      <c r="G18" s="148"/>
      <c r="H18" s="291"/>
      <c r="I18" s="150" t="s">
        <v>113</v>
      </c>
      <c r="J18" s="151"/>
      <c r="K18" s="152">
        <v>1.5</v>
      </c>
      <c r="L18" s="153"/>
      <c r="M18" s="154"/>
      <c r="N18" s="243"/>
      <c r="O18" s="243"/>
      <c r="P18" s="243"/>
      <c r="Q18" s="243"/>
      <c r="R18" s="243"/>
      <c r="S18" s="243"/>
      <c r="T18" s="243"/>
      <c r="U18" s="243"/>
      <c r="V18" s="243"/>
    </row>
    <row r="19" spans="1:22" ht="15.75" x14ac:dyDescent="0.25">
      <c r="A19" s="280" t="s">
        <v>57</v>
      </c>
      <c r="B19" s="325">
        <f>B17+1</f>
        <v>40551</v>
      </c>
      <c r="C19" s="292"/>
      <c r="D19" s="293"/>
      <c r="E19" s="294"/>
      <c r="F19" s="293"/>
      <c r="G19" s="294"/>
      <c r="H19" s="295"/>
      <c r="I19" s="283" t="s">
        <v>0</v>
      </c>
      <c r="J19" s="116">
        <v>8</v>
      </c>
      <c r="K19" s="98"/>
      <c r="L19" s="99"/>
      <c r="M19" s="100"/>
      <c r="N19" s="243"/>
      <c r="O19" s="243"/>
      <c r="P19" s="243"/>
      <c r="Q19" s="243"/>
      <c r="R19" s="243"/>
      <c r="S19" s="243"/>
      <c r="T19" s="243"/>
      <c r="U19" s="243"/>
      <c r="V19" s="243"/>
    </row>
    <row r="20" spans="1:22" ht="15.75" x14ac:dyDescent="0.25">
      <c r="A20" s="285" t="s">
        <v>58</v>
      </c>
      <c r="B20" s="325">
        <f>B19+1</f>
        <v>40552</v>
      </c>
      <c r="C20" s="281"/>
      <c r="D20" s="282"/>
      <c r="E20" s="283"/>
      <c r="F20" s="282"/>
      <c r="G20" s="283"/>
      <c r="H20" s="284"/>
      <c r="I20" s="283" t="s">
        <v>0</v>
      </c>
      <c r="J20" s="116">
        <v>8</v>
      </c>
      <c r="K20" s="98"/>
      <c r="L20" s="99"/>
      <c r="M20" s="100"/>
      <c r="N20" s="243"/>
      <c r="O20" s="243"/>
      <c r="P20" s="243"/>
      <c r="Q20" s="243"/>
      <c r="R20" s="243"/>
      <c r="S20" s="243"/>
      <c r="T20" s="243"/>
      <c r="U20" s="243"/>
      <c r="V20" s="243"/>
    </row>
    <row r="21" spans="1:22" ht="15.75" x14ac:dyDescent="0.25">
      <c r="A21" s="285" t="s">
        <v>59</v>
      </c>
      <c r="B21" s="325">
        <f t="shared" ref="B21:B25" si="1">B20+1</f>
        <v>40553</v>
      </c>
      <c r="C21" s="281">
        <v>0.33333333333333331</v>
      </c>
      <c r="D21" s="282">
        <v>0.5</v>
      </c>
      <c r="E21" s="283">
        <v>0.54166666666666663</v>
      </c>
      <c r="F21" s="282">
        <v>0.70833333333333337</v>
      </c>
      <c r="G21" s="283"/>
      <c r="H21" s="284"/>
      <c r="I21" s="283"/>
      <c r="J21" s="116"/>
      <c r="K21" s="98">
        <v>8</v>
      </c>
      <c r="L21" s="99"/>
      <c r="M21" s="100"/>
      <c r="N21" s="243"/>
      <c r="O21" s="243"/>
      <c r="P21" s="243"/>
      <c r="Q21" s="243"/>
      <c r="R21" s="243"/>
      <c r="S21" s="243"/>
      <c r="T21" s="243"/>
      <c r="U21" s="243"/>
      <c r="V21" s="243"/>
    </row>
    <row r="22" spans="1:22" ht="15.75" x14ac:dyDescent="0.25">
      <c r="A22" s="285" t="s">
        <v>61</v>
      </c>
      <c r="B22" s="325">
        <f t="shared" si="1"/>
        <v>40554</v>
      </c>
      <c r="C22" s="281">
        <v>0.33333333333333331</v>
      </c>
      <c r="D22" s="282">
        <v>0.5</v>
      </c>
      <c r="E22" s="283">
        <v>0.54166666666666663</v>
      </c>
      <c r="F22" s="282">
        <v>0.70833333333333337</v>
      </c>
      <c r="G22" s="283"/>
      <c r="H22" s="284"/>
      <c r="I22" s="283"/>
      <c r="J22" s="116"/>
      <c r="K22" s="98">
        <v>8</v>
      </c>
      <c r="L22" s="99"/>
      <c r="M22" s="100"/>
      <c r="N22" s="243"/>
      <c r="O22" s="243"/>
      <c r="P22" s="243"/>
      <c r="Q22" s="243"/>
      <c r="R22" s="243"/>
      <c r="S22" s="243"/>
      <c r="T22" s="243"/>
      <c r="U22" s="243"/>
      <c r="V22" s="243"/>
    </row>
    <row r="23" spans="1:22" ht="15.75" x14ac:dyDescent="0.25">
      <c r="A23" s="285" t="s">
        <v>62</v>
      </c>
      <c r="B23" s="325">
        <f t="shared" si="1"/>
        <v>40555</v>
      </c>
      <c r="C23" s="281">
        <v>0.33333333333333331</v>
      </c>
      <c r="D23" s="282">
        <v>0.5</v>
      </c>
      <c r="E23" s="283">
        <v>0.54166666666666663</v>
      </c>
      <c r="F23" s="282">
        <v>0.75</v>
      </c>
      <c r="G23" s="283">
        <v>0.79166666666666663</v>
      </c>
      <c r="H23" s="284">
        <v>0.95833333333333337</v>
      </c>
      <c r="I23" s="283"/>
      <c r="J23" s="116"/>
      <c r="K23" s="98">
        <v>8</v>
      </c>
      <c r="L23" s="99">
        <v>4</v>
      </c>
      <c r="M23" s="100">
        <v>1</v>
      </c>
      <c r="N23" s="243"/>
      <c r="O23" s="243"/>
      <c r="P23" s="243"/>
      <c r="Q23" s="243"/>
      <c r="R23" s="243"/>
      <c r="S23" s="243"/>
      <c r="T23" s="243"/>
      <c r="U23" s="243"/>
      <c r="V23" s="243"/>
    </row>
    <row r="24" spans="1:22" ht="15.75" x14ac:dyDescent="0.25">
      <c r="A24" s="296" t="s">
        <v>64</v>
      </c>
      <c r="B24" s="325">
        <f t="shared" si="1"/>
        <v>40556</v>
      </c>
      <c r="C24" s="281"/>
      <c r="D24" s="282"/>
      <c r="E24" s="283"/>
      <c r="F24" s="282"/>
      <c r="G24" s="283"/>
      <c r="H24" s="284"/>
      <c r="I24" s="283"/>
      <c r="J24" s="116"/>
      <c r="K24" s="98"/>
      <c r="L24" s="99"/>
      <c r="M24" s="100"/>
      <c r="N24" s="243"/>
      <c r="O24" s="243"/>
      <c r="P24" s="243"/>
      <c r="Q24" s="243"/>
      <c r="R24" s="243"/>
      <c r="S24" s="243"/>
      <c r="T24" s="243"/>
      <c r="U24" s="243"/>
      <c r="V24" s="243"/>
    </row>
    <row r="25" spans="1:22" ht="16.5" thickBot="1" x14ac:dyDescent="0.3">
      <c r="A25" s="290" t="s">
        <v>66</v>
      </c>
      <c r="B25" s="325">
        <f t="shared" si="1"/>
        <v>40557</v>
      </c>
      <c r="C25" s="297"/>
      <c r="D25" s="298"/>
      <c r="E25" s="299"/>
      <c r="F25" s="298"/>
      <c r="G25" s="299"/>
      <c r="H25" s="300"/>
      <c r="I25" s="283"/>
      <c r="J25" s="160"/>
      <c r="K25" s="141"/>
      <c r="L25" s="142"/>
      <c r="M25" s="143"/>
      <c r="N25" s="243"/>
      <c r="O25" s="243"/>
      <c r="P25" s="243"/>
      <c r="Q25" s="243"/>
      <c r="R25" s="243"/>
      <c r="S25" s="243"/>
      <c r="T25" s="243"/>
      <c r="U25" s="243"/>
      <c r="V25" s="243"/>
    </row>
    <row r="26" spans="1:22" ht="16.5" thickBot="1" x14ac:dyDescent="0.3">
      <c r="A26" s="146"/>
      <c r="B26" s="326"/>
      <c r="C26" s="149"/>
      <c r="D26" s="149"/>
      <c r="E26" s="149"/>
      <c r="F26" s="149"/>
      <c r="G26" s="148"/>
      <c r="H26" s="162"/>
      <c r="I26" s="150" t="s">
        <v>113</v>
      </c>
      <c r="J26" s="151">
        <v>16</v>
      </c>
      <c r="K26" s="152">
        <v>24</v>
      </c>
      <c r="L26" s="153">
        <v>4</v>
      </c>
      <c r="M26" s="154">
        <v>1</v>
      </c>
      <c r="N26" s="243"/>
      <c r="O26" s="243"/>
      <c r="P26" s="243"/>
      <c r="Q26" s="243"/>
      <c r="R26" s="243"/>
      <c r="S26" s="243"/>
      <c r="T26" s="243"/>
      <c r="U26" s="243"/>
      <c r="V26" s="243"/>
    </row>
    <row r="27" spans="1:22" ht="15.75" x14ac:dyDescent="0.25">
      <c r="A27" s="280" t="s">
        <v>57</v>
      </c>
      <c r="B27" s="325">
        <f>B25+1</f>
        <v>40558</v>
      </c>
      <c r="C27" s="281">
        <v>0.33333333333333331</v>
      </c>
      <c r="D27" s="282">
        <v>0.5</v>
      </c>
      <c r="E27" s="283">
        <v>0.54166666666666663</v>
      </c>
      <c r="F27" s="282">
        <v>0.59375</v>
      </c>
      <c r="G27" s="294"/>
      <c r="H27" s="295"/>
      <c r="I27" s="283" t="s">
        <v>7</v>
      </c>
      <c r="J27" s="116">
        <v>2.75</v>
      </c>
      <c r="K27" s="98">
        <v>5.25</v>
      </c>
      <c r="L27" s="99"/>
      <c r="M27" s="100"/>
      <c r="N27" s="243"/>
      <c r="O27" s="243"/>
      <c r="P27" s="243"/>
      <c r="Q27" s="243"/>
      <c r="R27" s="243"/>
      <c r="S27" s="243"/>
      <c r="T27" s="243"/>
      <c r="U27" s="243"/>
      <c r="V27" s="243"/>
    </row>
    <row r="28" spans="1:22" ht="15.75" x14ac:dyDescent="0.25">
      <c r="A28" s="285" t="s">
        <v>58</v>
      </c>
      <c r="B28" s="325">
        <f>B27+1</f>
        <v>40559</v>
      </c>
      <c r="C28" s="281">
        <v>0.33333333333333331</v>
      </c>
      <c r="D28" s="282">
        <v>0.5</v>
      </c>
      <c r="E28" s="283">
        <v>0.54166666666666663</v>
      </c>
      <c r="F28" s="282">
        <v>0.70833333333333337</v>
      </c>
      <c r="G28" s="288"/>
      <c r="H28" s="289"/>
      <c r="I28" s="283"/>
      <c r="J28" s="116"/>
      <c r="K28" s="98">
        <v>8</v>
      </c>
      <c r="L28" s="99"/>
      <c r="M28" s="100"/>
      <c r="N28" s="243"/>
      <c r="O28" s="243"/>
      <c r="P28" s="243"/>
      <c r="Q28" s="243"/>
      <c r="R28" s="243"/>
      <c r="S28" s="243"/>
      <c r="T28" s="243"/>
      <c r="U28" s="243"/>
      <c r="V28" s="243"/>
    </row>
    <row r="29" spans="1:22" ht="15.75" x14ac:dyDescent="0.25">
      <c r="A29" s="285" t="s">
        <v>59</v>
      </c>
      <c r="B29" s="325">
        <f t="shared" ref="B29:B33" si="2">B28+1</f>
        <v>40560</v>
      </c>
      <c r="C29" s="281">
        <v>0.33333333333333331</v>
      </c>
      <c r="D29" s="282">
        <v>0.5</v>
      </c>
      <c r="E29" s="283">
        <v>0.54166666666666663</v>
      </c>
      <c r="F29" s="282">
        <v>0.70833333333333337</v>
      </c>
      <c r="G29" s="288"/>
      <c r="H29" s="289"/>
      <c r="I29" s="283"/>
      <c r="J29" s="116"/>
      <c r="K29" s="98">
        <v>8</v>
      </c>
      <c r="L29" s="99"/>
      <c r="M29" s="100"/>
      <c r="N29" s="243"/>
      <c r="O29" s="243"/>
      <c r="P29" s="243"/>
      <c r="Q29" s="243"/>
      <c r="R29" s="243"/>
      <c r="S29" s="243"/>
      <c r="T29" s="243"/>
      <c r="U29" s="243"/>
      <c r="V29" s="243"/>
    </row>
    <row r="30" spans="1:22" ht="15.75" x14ac:dyDescent="0.25">
      <c r="A30" s="285" t="s">
        <v>61</v>
      </c>
      <c r="B30" s="325">
        <f t="shared" si="2"/>
        <v>40561</v>
      </c>
      <c r="C30" s="281">
        <v>0.33333333333333331</v>
      </c>
      <c r="D30" s="282">
        <v>0.5</v>
      </c>
      <c r="E30" s="283">
        <v>0.54166666666666663</v>
      </c>
      <c r="F30" s="282">
        <v>0.70833333333333337</v>
      </c>
      <c r="G30" s="288"/>
      <c r="H30" s="289"/>
      <c r="I30" s="283"/>
      <c r="J30" s="116"/>
      <c r="K30" s="98">
        <v>8</v>
      </c>
      <c r="L30" s="99"/>
      <c r="M30" s="100"/>
      <c r="N30" s="243"/>
      <c r="O30" s="243"/>
      <c r="P30" s="243"/>
      <c r="Q30" s="243"/>
      <c r="R30" s="243"/>
      <c r="S30" s="243"/>
      <c r="T30" s="243"/>
      <c r="U30" s="243"/>
      <c r="V30" s="243"/>
    </row>
    <row r="31" spans="1:22" ht="15.75" x14ac:dyDescent="0.25">
      <c r="A31" s="285" t="s">
        <v>62</v>
      </c>
      <c r="B31" s="325">
        <f t="shared" si="2"/>
        <v>40562</v>
      </c>
      <c r="C31" s="281">
        <v>0.33333333333333331</v>
      </c>
      <c r="D31" s="282">
        <v>0.5</v>
      </c>
      <c r="E31" s="283">
        <v>0.54166666666666663</v>
      </c>
      <c r="F31" s="282">
        <v>0.70833333333333337</v>
      </c>
      <c r="G31" s="283"/>
      <c r="H31" s="284"/>
      <c r="I31" s="283"/>
      <c r="J31" s="116"/>
      <c r="K31" s="98">
        <v>8</v>
      </c>
      <c r="L31" s="99"/>
      <c r="M31" s="100"/>
      <c r="N31" s="243"/>
      <c r="O31" s="243"/>
      <c r="P31" s="243"/>
      <c r="Q31" s="243"/>
      <c r="R31" s="243"/>
      <c r="S31" s="243"/>
      <c r="T31" s="243"/>
      <c r="U31" s="243"/>
      <c r="V31" s="243"/>
    </row>
    <row r="32" spans="1:22" ht="15.75" x14ac:dyDescent="0.25">
      <c r="A32" s="285" t="s">
        <v>64</v>
      </c>
      <c r="B32" s="325">
        <f t="shared" si="2"/>
        <v>40563</v>
      </c>
      <c r="C32" s="281">
        <v>0.41666666666666669</v>
      </c>
      <c r="D32" s="282">
        <v>0.75</v>
      </c>
      <c r="E32" s="283"/>
      <c r="F32" s="282"/>
      <c r="G32" s="283"/>
      <c r="H32" s="284"/>
      <c r="I32" s="283"/>
      <c r="J32" s="97"/>
      <c r="K32" s="98">
        <v>8</v>
      </c>
      <c r="L32" s="99"/>
      <c r="M32" s="100"/>
      <c r="N32" s="243"/>
      <c r="O32" s="243"/>
      <c r="P32" s="243"/>
      <c r="Q32" s="243"/>
      <c r="R32" s="243"/>
      <c r="S32" s="243"/>
      <c r="T32" s="243"/>
      <c r="U32" s="243"/>
      <c r="V32" s="243"/>
    </row>
    <row r="33" spans="1:22" ht="16.5" thickBot="1" x14ac:dyDescent="0.3">
      <c r="A33" s="290" t="s">
        <v>66</v>
      </c>
      <c r="B33" s="325">
        <f t="shared" si="2"/>
        <v>40564</v>
      </c>
      <c r="C33" s="297"/>
      <c r="D33" s="298"/>
      <c r="E33" s="299"/>
      <c r="F33" s="298"/>
      <c r="G33" s="299"/>
      <c r="H33" s="300"/>
      <c r="I33" s="283"/>
      <c r="J33" s="97"/>
      <c r="K33" s="141"/>
      <c r="L33" s="142"/>
      <c r="M33" s="143"/>
      <c r="N33" s="243"/>
      <c r="O33" s="243"/>
      <c r="P33" s="243"/>
      <c r="Q33" s="243"/>
      <c r="R33" s="243"/>
      <c r="S33" s="243"/>
      <c r="T33" s="243"/>
      <c r="U33" s="243"/>
      <c r="V33" s="243"/>
    </row>
    <row r="34" spans="1:22" ht="16.5" thickBot="1" x14ac:dyDescent="0.3">
      <c r="A34" s="2"/>
      <c r="B34" s="326"/>
      <c r="C34" s="148"/>
      <c r="D34" s="148"/>
      <c r="E34" s="148"/>
      <c r="F34" s="148"/>
      <c r="G34" s="148"/>
      <c r="H34" s="163"/>
      <c r="I34" s="150" t="s">
        <v>113</v>
      </c>
      <c r="J34" s="151">
        <v>2.75</v>
      </c>
      <c r="K34" s="152">
        <v>40</v>
      </c>
      <c r="L34" s="153">
        <v>5.25</v>
      </c>
      <c r="M34" s="154"/>
      <c r="N34" s="243"/>
      <c r="O34" s="243"/>
      <c r="P34" s="243"/>
      <c r="Q34" s="243"/>
      <c r="R34" s="243"/>
      <c r="S34" s="243"/>
      <c r="T34" s="243"/>
      <c r="U34" s="243"/>
      <c r="V34" s="243"/>
    </row>
    <row r="35" spans="1:22" ht="16.5" thickBot="1" x14ac:dyDescent="0.3">
      <c r="A35" s="301" t="s">
        <v>57</v>
      </c>
      <c r="B35" s="325">
        <f>B33+1</f>
        <v>40565</v>
      </c>
      <c r="C35" s="302"/>
      <c r="D35" s="303"/>
      <c r="E35" s="149"/>
      <c r="F35" s="303"/>
      <c r="G35" s="149"/>
      <c r="H35" s="304"/>
      <c r="I35" s="283"/>
      <c r="J35" s="116"/>
      <c r="K35" s="168"/>
      <c r="L35" s="169"/>
      <c r="M35" s="170"/>
      <c r="N35" s="243"/>
      <c r="O35" s="243"/>
      <c r="P35" s="243"/>
      <c r="Q35" s="243"/>
      <c r="R35" s="243"/>
      <c r="S35" s="243"/>
      <c r="T35" s="243"/>
      <c r="U35" s="243"/>
      <c r="V35" s="243"/>
    </row>
    <row r="36" spans="1:22" x14ac:dyDescent="0.2">
      <c r="A36" s="148" t="s">
        <v>67</v>
      </c>
      <c r="B36" s="147"/>
      <c r="C36" s="148"/>
      <c r="D36" s="148"/>
      <c r="E36" s="148"/>
      <c r="F36" s="148"/>
      <c r="G36" s="148"/>
      <c r="H36" s="148"/>
      <c r="I36" s="2"/>
      <c r="J36" s="2"/>
      <c r="K36" s="2"/>
      <c r="L36" s="2"/>
      <c r="M36" s="185"/>
      <c r="N36" s="243"/>
      <c r="O36" s="243"/>
      <c r="P36" s="243"/>
      <c r="Q36" s="243"/>
      <c r="R36" s="243"/>
      <c r="S36" s="243"/>
      <c r="T36" s="243"/>
      <c r="U36" s="243"/>
      <c r="V36" s="243"/>
    </row>
    <row r="37" spans="1:22" ht="15.75" x14ac:dyDescent="0.25">
      <c r="A37" s="2"/>
      <c r="C37" s="57"/>
      <c r="D37" s="57"/>
      <c r="E37" s="57"/>
      <c r="F37" s="57"/>
      <c r="G37" s="57"/>
      <c r="H37" s="193"/>
      <c r="I37" s="2"/>
      <c r="J37" s="194" t="s">
        <v>77</v>
      </c>
      <c r="K37" s="195">
        <v>65.5</v>
      </c>
      <c r="L37" s="57"/>
      <c r="M37" s="2"/>
      <c r="N37" s="243"/>
      <c r="O37" s="243"/>
      <c r="P37" s="243"/>
      <c r="Q37" s="243"/>
      <c r="R37" s="243"/>
      <c r="S37" s="243"/>
      <c r="T37" s="243"/>
      <c r="U37" s="243"/>
      <c r="V37" s="243"/>
    </row>
    <row r="38" spans="1:22" ht="15.75" x14ac:dyDescent="0.25">
      <c r="A38" s="57"/>
      <c r="B38" s="57" t="s">
        <v>115</v>
      </c>
      <c r="C38" s="2"/>
      <c r="D38" s="198"/>
      <c r="E38" s="57"/>
      <c r="F38" s="57"/>
      <c r="G38" s="57"/>
      <c r="H38" s="57"/>
      <c r="I38" s="2"/>
      <c r="J38" s="194" t="s">
        <v>79</v>
      </c>
      <c r="K38" s="195">
        <v>9.25</v>
      </c>
      <c r="L38" s="57"/>
      <c r="M38" s="199"/>
      <c r="N38" s="243"/>
      <c r="O38" s="243"/>
      <c r="P38" s="243"/>
      <c r="Q38" s="243"/>
      <c r="R38" s="243"/>
      <c r="S38" s="243"/>
      <c r="T38" s="243"/>
      <c r="U38" s="243"/>
      <c r="V38" s="243"/>
    </row>
    <row r="39" spans="1:22" ht="15.75" x14ac:dyDescent="0.25">
      <c r="A39" s="148"/>
      <c r="B39" s="200" t="s">
        <v>81</v>
      </c>
      <c r="C39" s="39" t="s">
        <v>82</v>
      </c>
      <c r="D39" s="39"/>
      <c r="E39" s="39"/>
      <c r="F39" s="39"/>
      <c r="G39" s="39"/>
      <c r="H39" s="193"/>
      <c r="I39" s="2"/>
      <c r="J39" s="194" t="s">
        <v>83</v>
      </c>
      <c r="K39" s="195">
        <v>1</v>
      </c>
      <c r="L39" s="57"/>
      <c r="M39" s="199"/>
      <c r="N39" s="243"/>
      <c r="O39" s="243"/>
      <c r="P39" s="243"/>
      <c r="Q39" s="243"/>
      <c r="R39" s="243"/>
      <c r="S39" s="243"/>
      <c r="T39" s="243"/>
      <c r="U39" s="243"/>
      <c r="V39" s="243"/>
    </row>
    <row r="40" spans="1:22" ht="15.75" x14ac:dyDescent="0.25">
      <c r="A40" s="57"/>
      <c r="B40" s="57"/>
      <c r="C40" s="201" t="s">
        <v>85</v>
      </c>
      <c r="D40" s="57"/>
      <c r="E40" s="57"/>
      <c r="F40" s="57"/>
      <c r="G40" s="57"/>
      <c r="H40" s="57"/>
      <c r="I40" s="2"/>
      <c r="J40" s="202" t="s">
        <v>86</v>
      </c>
      <c r="K40" s="195">
        <v>75.75</v>
      </c>
      <c r="L40" s="57"/>
      <c r="M40" s="2"/>
      <c r="N40" s="243"/>
      <c r="O40" s="243"/>
      <c r="P40" s="243"/>
      <c r="Q40" s="243"/>
      <c r="R40" s="243"/>
      <c r="S40" s="243"/>
      <c r="T40" s="243"/>
      <c r="U40" s="243"/>
      <c r="V40" s="243"/>
    </row>
    <row r="41" spans="1:22" x14ac:dyDescent="0.2">
      <c r="A41" s="4"/>
      <c r="B41" s="4"/>
      <c r="C41" s="4"/>
      <c r="D41" s="4"/>
      <c r="E41" s="4"/>
      <c r="F41" s="4"/>
      <c r="G41" s="57"/>
      <c r="H41" s="57"/>
      <c r="I41" s="57"/>
      <c r="J41" s="57"/>
      <c r="K41" s="57"/>
      <c r="L41" s="57"/>
      <c r="M41" s="2"/>
      <c r="N41" s="243"/>
      <c r="O41" s="243"/>
      <c r="P41" s="243"/>
      <c r="Q41" s="243"/>
      <c r="R41" s="243"/>
      <c r="S41" s="243"/>
      <c r="T41" s="243"/>
      <c r="U41" s="243"/>
      <c r="V41" s="243"/>
    </row>
    <row r="42" spans="1:22" ht="15.75" x14ac:dyDescent="0.25">
      <c r="A42" t="s">
        <v>116</v>
      </c>
      <c r="B42" s="4"/>
      <c r="C42" s="4"/>
      <c r="D42" s="4"/>
      <c r="E42" s="4"/>
      <c r="F42" s="4"/>
      <c r="G42" s="2"/>
      <c r="H42" s="307"/>
      <c r="I42" s="208"/>
      <c r="J42" s="211" t="s">
        <v>90</v>
      </c>
      <c r="K42" s="212">
        <v>1</v>
      </c>
      <c r="L42" s="2"/>
      <c r="M42" s="2"/>
      <c r="N42" s="243"/>
      <c r="O42" s="243"/>
      <c r="P42" s="243"/>
      <c r="Q42" s="243"/>
      <c r="R42" s="243"/>
      <c r="S42" s="243"/>
      <c r="T42" s="243"/>
      <c r="U42" s="243"/>
      <c r="V42" s="243"/>
    </row>
    <row r="43" spans="1:22" ht="15.75" x14ac:dyDescent="0.25">
      <c r="A43" s="204" t="s">
        <v>88</v>
      </c>
      <c r="B43" s="2"/>
      <c r="C43" s="39"/>
      <c r="D43" s="39"/>
      <c r="E43" s="39"/>
      <c r="F43" s="39"/>
      <c r="G43" s="2"/>
      <c r="H43" s="57"/>
      <c r="I43" s="2"/>
      <c r="J43" s="214" t="s">
        <v>91</v>
      </c>
      <c r="K43" s="215">
        <v>16</v>
      </c>
      <c r="L43" s="2"/>
      <c r="M43" s="2"/>
      <c r="N43" s="243"/>
      <c r="O43" s="243"/>
      <c r="P43" s="243"/>
      <c r="Q43" s="243"/>
      <c r="R43" s="243"/>
      <c r="S43" s="243"/>
      <c r="T43" s="243"/>
      <c r="U43" s="243"/>
      <c r="V43" s="243"/>
    </row>
    <row r="44" spans="1:22" ht="15.75" x14ac:dyDescent="0.25">
      <c r="A44" s="305" t="s">
        <v>89</v>
      </c>
      <c r="B44" s="57"/>
      <c r="C44" s="306"/>
      <c r="D44" s="207"/>
      <c r="E44" s="207"/>
      <c r="F44" s="208"/>
      <c r="H44" s="57"/>
      <c r="I44" s="2"/>
      <c r="J44" s="214" t="s">
        <v>93</v>
      </c>
      <c r="K44" s="215">
        <v>2.75</v>
      </c>
      <c r="L44" s="2"/>
      <c r="M44" s="2" t="s">
        <v>21</v>
      </c>
      <c r="N44" s="243"/>
      <c r="O44" s="243"/>
      <c r="P44" s="243"/>
      <c r="Q44" s="243"/>
      <c r="R44" s="243"/>
      <c r="S44" s="243"/>
      <c r="T44" s="243"/>
      <c r="U44" s="243"/>
      <c r="V44" s="243"/>
    </row>
    <row r="45" spans="1:22" ht="15.75" x14ac:dyDescent="0.25">
      <c r="A45" s="320" t="s">
        <v>124</v>
      </c>
      <c r="C45" s="210"/>
      <c r="D45" s="4"/>
      <c r="E45" s="4"/>
      <c r="F45" s="4"/>
      <c r="G45" s="4"/>
      <c r="H45" s="57"/>
      <c r="I45" s="2"/>
      <c r="J45" s="214" t="s">
        <v>94</v>
      </c>
      <c r="K45" s="215">
        <f>AR36</f>
        <v>0</v>
      </c>
      <c r="L45" s="2"/>
      <c r="M45" s="2"/>
      <c r="N45" s="243"/>
      <c r="O45" s="243"/>
      <c r="P45" s="243"/>
      <c r="Q45" s="243"/>
      <c r="R45" s="243"/>
      <c r="S45" s="243"/>
      <c r="T45" s="243"/>
      <c r="U45" s="243"/>
      <c r="V45" s="243"/>
    </row>
    <row r="46" spans="1:22" ht="15.75" x14ac:dyDescent="0.25">
      <c r="A46" s="256" t="s">
        <v>92</v>
      </c>
      <c r="B46" s="39"/>
      <c r="C46" s="39"/>
      <c r="D46" s="39"/>
      <c r="E46" s="39"/>
      <c r="F46" s="39"/>
      <c r="G46" s="39"/>
      <c r="H46" s="57"/>
      <c r="I46" s="2"/>
      <c r="J46" s="214" t="s">
        <v>95</v>
      </c>
      <c r="K46" s="215">
        <f>AT36</f>
        <v>0</v>
      </c>
      <c r="L46" s="2"/>
      <c r="M46" s="2"/>
      <c r="N46" s="243"/>
      <c r="O46" s="243"/>
      <c r="P46" s="243"/>
      <c r="Q46" s="243"/>
      <c r="R46" s="243"/>
      <c r="S46" s="243"/>
      <c r="T46" s="243"/>
      <c r="U46" s="243"/>
      <c r="V46" s="243"/>
    </row>
    <row r="47" spans="1:22" ht="15.75" x14ac:dyDescent="0.25">
      <c r="A47" s="57"/>
      <c r="B47" s="208"/>
      <c r="C47" s="208"/>
      <c r="D47" s="208"/>
      <c r="E47" s="208"/>
      <c r="F47" s="208"/>
      <c r="G47" s="208"/>
      <c r="H47" s="219"/>
      <c r="I47" s="219"/>
      <c r="J47" s="214" t="s">
        <v>97</v>
      </c>
      <c r="K47" s="215">
        <f>AV36</f>
        <v>0</v>
      </c>
      <c r="L47" s="219"/>
      <c r="M47" s="219"/>
      <c r="N47" s="243"/>
      <c r="O47" s="243"/>
      <c r="P47" s="243"/>
      <c r="Q47" s="243"/>
      <c r="R47" s="243"/>
      <c r="S47" s="243"/>
      <c r="T47" s="243"/>
      <c r="U47" s="243"/>
      <c r="V47" s="243"/>
    </row>
    <row r="48" spans="1:22" ht="15.75" x14ac:dyDescent="0.25">
      <c r="A48" s="2"/>
      <c r="B48" s="39"/>
      <c r="C48" s="39"/>
      <c r="D48" s="39"/>
      <c r="E48" s="39"/>
      <c r="F48" s="39"/>
      <c r="G48" s="39"/>
      <c r="H48" s="219"/>
      <c r="I48" s="219"/>
      <c r="J48" s="214" t="s">
        <v>99</v>
      </c>
      <c r="K48" s="215">
        <f>AX36</f>
        <v>0</v>
      </c>
      <c r="L48" s="219"/>
      <c r="M48" s="219"/>
      <c r="N48" s="243"/>
      <c r="O48" s="243"/>
      <c r="P48" s="243"/>
      <c r="Q48" s="243"/>
      <c r="R48" s="243"/>
      <c r="S48" s="243"/>
      <c r="T48" s="243"/>
      <c r="U48" s="243"/>
      <c r="V48" s="243"/>
    </row>
    <row r="49" spans="1:22" ht="15.75" x14ac:dyDescent="0.25">
      <c r="A49" s="220"/>
      <c r="B49" s="219" t="s">
        <v>96</v>
      </c>
      <c r="C49" s="221"/>
      <c r="D49" s="221"/>
      <c r="E49" s="221"/>
      <c r="F49" s="221"/>
      <c r="G49" s="221"/>
      <c r="H49" s="221"/>
      <c r="I49" s="222"/>
      <c r="J49" s="223" t="s">
        <v>100</v>
      </c>
      <c r="K49" s="215">
        <f>AZ36</f>
        <v>0</v>
      </c>
      <c r="L49" s="213"/>
      <c r="M49" s="219"/>
      <c r="N49" s="243"/>
      <c r="O49" s="243"/>
      <c r="P49" s="243"/>
      <c r="Q49" s="243"/>
      <c r="R49" s="243"/>
      <c r="S49" s="243"/>
      <c r="T49" s="243"/>
      <c r="U49" s="243"/>
      <c r="V49" s="243"/>
    </row>
    <row r="50" spans="1:22" ht="15.75" x14ac:dyDescent="0.25">
      <c r="A50" s="219"/>
      <c r="B50" s="219" t="s">
        <v>98</v>
      </c>
      <c r="C50" s="225"/>
      <c r="D50" s="225"/>
      <c r="E50" s="225"/>
      <c r="F50" s="225"/>
      <c r="G50" s="225"/>
      <c r="H50" s="226"/>
      <c r="I50" s="227"/>
      <c r="J50" s="228" t="s">
        <v>101</v>
      </c>
      <c r="K50" s="229">
        <f>SUM(K43:K49)</f>
        <v>18.75</v>
      </c>
      <c r="L50" s="230"/>
      <c r="M50" s="219"/>
      <c r="N50" s="243"/>
      <c r="O50" s="243"/>
      <c r="P50" s="243"/>
      <c r="Q50" s="243"/>
      <c r="R50" s="243"/>
      <c r="S50" s="243"/>
      <c r="T50" s="243"/>
      <c r="U50" s="243"/>
      <c r="V50" s="243"/>
    </row>
    <row r="51" spans="1:22" ht="15.75" x14ac:dyDescent="0.25">
      <c r="A51" s="213"/>
      <c r="B51" s="224"/>
      <c r="C51" s="225"/>
      <c r="D51" s="225"/>
      <c r="E51" s="225"/>
      <c r="F51" s="225"/>
      <c r="G51" s="225"/>
      <c r="H51" s="226"/>
      <c r="I51" s="227"/>
      <c r="J51" s="228" t="s">
        <v>78</v>
      </c>
      <c r="K51" s="229">
        <f>K50+K40</f>
        <v>94.5</v>
      </c>
      <c r="L51" s="230"/>
      <c r="M51" s="219"/>
      <c r="N51" s="243"/>
      <c r="O51" s="243"/>
      <c r="P51" s="243"/>
      <c r="Q51" s="243"/>
      <c r="R51" s="243"/>
      <c r="S51" s="243"/>
      <c r="T51" s="243"/>
      <c r="U51" s="243"/>
      <c r="V51" s="243"/>
    </row>
    <row r="52" spans="1:22" x14ac:dyDescent="0.2">
      <c r="A52" s="213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9"/>
      <c r="N52" s="243"/>
      <c r="O52" s="243"/>
      <c r="P52" s="243"/>
      <c r="Q52" s="243"/>
      <c r="R52" s="243"/>
      <c r="S52" s="243"/>
      <c r="T52" s="243"/>
      <c r="U52" s="243"/>
      <c r="V52" s="243"/>
    </row>
    <row r="53" spans="1:22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243"/>
      <c r="O53" s="243"/>
      <c r="P53" s="243"/>
      <c r="Q53" s="243"/>
      <c r="R53" s="243"/>
      <c r="S53" s="243"/>
      <c r="T53" s="243"/>
      <c r="U53" s="243"/>
      <c r="V53" s="243"/>
    </row>
    <row r="54" spans="1:22" x14ac:dyDescent="0.2">
      <c r="A54" s="243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3"/>
      <c r="U54" s="243"/>
      <c r="V54" s="243"/>
    </row>
    <row r="55" spans="1:22" x14ac:dyDescent="0.2">
      <c r="A55" s="243"/>
      <c r="B55" s="243"/>
      <c r="C55" s="243"/>
      <c r="D55" s="243"/>
      <c r="E55" s="243"/>
      <c r="F55" s="243"/>
      <c r="G55" s="243"/>
      <c r="H55" s="243"/>
      <c r="I55" s="243"/>
      <c r="J55" s="243"/>
      <c r="K55" s="243"/>
      <c r="L55" s="243"/>
      <c r="M55" s="243"/>
      <c r="N55" s="243"/>
      <c r="O55" s="243"/>
      <c r="P55" s="243"/>
      <c r="Q55" s="243"/>
      <c r="R55" s="243"/>
      <c r="S55" s="243"/>
      <c r="T55" s="243"/>
      <c r="U55" s="243"/>
      <c r="V55" s="243"/>
    </row>
    <row r="56" spans="1:22" x14ac:dyDescent="0.2">
      <c r="A56" s="243"/>
      <c r="B56" s="243"/>
      <c r="C56" s="243"/>
      <c r="D56" s="243"/>
      <c r="E56" s="243"/>
      <c r="F56" s="243"/>
      <c r="G56" s="243"/>
      <c r="H56" s="243"/>
      <c r="I56" s="243"/>
      <c r="J56" s="243"/>
      <c r="K56" s="243"/>
      <c r="L56" s="243"/>
      <c r="M56" s="243"/>
      <c r="N56" s="243"/>
      <c r="O56" s="243"/>
      <c r="P56" s="243"/>
      <c r="Q56" s="243"/>
      <c r="R56" s="243"/>
      <c r="S56" s="243"/>
      <c r="T56" s="243"/>
      <c r="U56" s="243"/>
      <c r="V56" s="243"/>
    </row>
    <row r="57" spans="1:22" x14ac:dyDescent="0.2">
      <c r="A57" s="243"/>
      <c r="B57" s="243"/>
      <c r="C57" s="243"/>
      <c r="D57" s="243"/>
      <c r="E57" s="243"/>
      <c r="F57" s="243"/>
      <c r="G57" s="243"/>
      <c r="H57" s="243"/>
      <c r="I57" s="243"/>
      <c r="J57" s="243"/>
      <c r="K57" s="243"/>
      <c r="L57" s="243"/>
      <c r="M57" s="243"/>
      <c r="N57" s="243"/>
      <c r="O57" s="243"/>
      <c r="P57" s="243"/>
      <c r="Q57" s="243"/>
      <c r="R57" s="243"/>
      <c r="S57" s="243"/>
      <c r="T57" s="243"/>
      <c r="U57" s="243"/>
      <c r="V57" s="243"/>
    </row>
    <row r="58" spans="1:22" x14ac:dyDescent="0.2">
      <c r="A58" s="243"/>
      <c r="B58" s="243"/>
      <c r="C58" s="243"/>
      <c r="D58" s="243"/>
      <c r="E58" s="243"/>
      <c r="F58" s="243"/>
      <c r="G58" s="243"/>
      <c r="H58" s="243"/>
      <c r="I58" s="243"/>
      <c r="J58" s="243"/>
      <c r="K58" s="243"/>
      <c r="L58" s="243"/>
      <c r="M58" s="243"/>
      <c r="N58" s="243"/>
      <c r="O58" s="243"/>
      <c r="P58" s="243"/>
      <c r="Q58" s="243"/>
      <c r="R58" s="243"/>
      <c r="S58" s="243"/>
      <c r="T58" s="243"/>
      <c r="U58" s="243"/>
      <c r="V58" s="243"/>
    </row>
    <row r="59" spans="1:22" x14ac:dyDescent="0.2">
      <c r="A59" s="243"/>
      <c r="B59" s="243"/>
      <c r="C59" s="243"/>
      <c r="D59" s="243"/>
      <c r="E59" s="243"/>
      <c r="F59" s="243"/>
      <c r="G59" s="243"/>
      <c r="H59" s="243"/>
      <c r="I59" s="243"/>
      <c r="J59" s="243"/>
      <c r="K59" s="243"/>
      <c r="L59" s="243"/>
      <c r="M59" s="243"/>
      <c r="N59" s="243"/>
      <c r="O59" s="243"/>
      <c r="P59" s="243"/>
      <c r="Q59" s="243"/>
      <c r="R59" s="243"/>
      <c r="S59" s="243"/>
      <c r="T59" s="243"/>
      <c r="U59" s="243"/>
      <c r="V59" s="243"/>
    </row>
    <row r="60" spans="1:22" x14ac:dyDescent="0.2">
      <c r="A60" s="243"/>
      <c r="B60" s="243"/>
      <c r="C60" s="243"/>
      <c r="D60" s="243"/>
      <c r="E60" s="243"/>
      <c r="F60" s="243"/>
      <c r="G60" s="243"/>
      <c r="H60" s="243"/>
      <c r="I60" s="243"/>
      <c r="J60" s="243"/>
      <c r="K60" s="243"/>
      <c r="L60" s="243"/>
      <c r="M60" s="243"/>
      <c r="N60" s="243"/>
      <c r="O60" s="243"/>
      <c r="P60" s="243"/>
      <c r="Q60" s="243"/>
      <c r="R60" s="243"/>
      <c r="S60" s="243"/>
      <c r="T60" s="243"/>
      <c r="U60" s="243"/>
      <c r="V60" s="243"/>
    </row>
    <row r="61" spans="1:22" x14ac:dyDescent="0.2">
      <c r="A61" s="243"/>
      <c r="B61" s="243"/>
      <c r="C61" s="243"/>
      <c r="D61" s="243"/>
      <c r="E61" s="243"/>
      <c r="F61" s="243"/>
      <c r="G61" s="243"/>
      <c r="H61" s="243"/>
      <c r="I61" s="243"/>
      <c r="J61" s="243"/>
      <c r="K61" s="243"/>
      <c r="L61" s="243"/>
      <c r="M61" s="243"/>
      <c r="N61" s="243"/>
      <c r="O61" s="243"/>
      <c r="P61" s="243"/>
      <c r="Q61" s="243"/>
      <c r="R61" s="243"/>
      <c r="S61" s="243"/>
      <c r="T61" s="243"/>
      <c r="U61" s="243"/>
      <c r="V61" s="243"/>
    </row>
    <row r="62" spans="1:22" x14ac:dyDescent="0.2">
      <c r="A62" s="243"/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3"/>
      <c r="R62" s="243"/>
      <c r="S62" s="243"/>
      <c r="T62" s="243"/>
      <c r="U62" s="243"/>
      <c r="V62" s="243"/>
    </row>
    <row r="63" spans="1:22" x14ac:dyDescent="0.2">
      <c r="A63" s="243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3"/>
      <c r="O63" s="243"/>
      <c r="P63" s="243"/>
      <c r="Q63" s="243"/>
      <c r="R63" s="243"/>
      <c r="S63" s="243"/>
      <c r="T63" s="243"/>
      <c r="U63" s="243"/>
      <c r="V63" s="243"/>
    </row>
  </sheetData>
  <sheetProtection password="ECDB" sheet="1" objects="1" scenarios="1" selectLockedCells="1"/>
  <phoneticPr fontId="0" type="noConversion"/>
  <dataValidations count="9">
    <dataValidation type="whole" showErrorMessage="1" error="You have entered an invalid Social Security Number range.  Please correct. " sqref="K5">
      <formula1>1</formula1>
      <formula2>700000000</formula2>
    </dataValidation>
    <dataValidation type="textLength" showErrorMessage="1" errorTitle="Length" error="Dept Name is exceeds the field length. Please reduce the dept. name. " sqref="F5">
      <formula1>1</formula1>
      <formula2>25</formula2>
    </dataValidation>
    <dataValidation type="whole" showErrorMessage="1" error="You have entered an incorrect department number. Please remove and re-enter. " sqref="F7">
      <formula1>1000</formula1>
      <formula2>999999</formula2>
    </dataValidation>
    <dataValidation type="textLength" showErrorMessage="1" errorTitle="Length" error="Your name exceeds the field length (34 charaters). Please abbreviate your first name. " sqref="F3">
      <formula1>1</formula1>
      <formula2>34</formula2>
    </dataValidation>
    <dataValidation type="textLength" showErrorMessage="1" errorTitle="Length" error="Position Title entered exceeds the field length (30 characters). Please reduce the length. " sqref="H7">
      <formula1>1</formula1>
      <formula2>30</formula2>
    </dataValidation>
    <dataValidation type="list" showErrorMessage="1" sqref="A2">
      <formula1>$S$1:$S$3</formula1>
    </dataValidation>
    <dataValidation type="list" showInputMessage="1" showErrorMessage="1" promptTitle="Time Classification" prompt="If your job requires you to permanently work 40 hours a week choose Full Time, all others choose the appropriate permanent scheduled Part Time hours." sqref="G2">
      <formula1>$T$1:$T$4</formula1>
    </dataValidation>
    <dataValidation type="textLength" allowBlank="1" showInputMessage="1" showErrorMessage="1" error="Entered information exceeds the field length (32 characters), please retry." sqref="C44">
      <formula1>1</formula1>
      <formula2>32</formula2>
    </dataValidation>
    <dataValidation type="list" allowBlank="1" showInputMessage="1" showErrorMessage="1" sqref="A5">
      <formula1>$S$52:$S$75</formula1>
    </dataValidation>
  </dataValidations>
  <hyperlinks>
    <hyperlink ref="K8" r:id="rId1"/>
  </hyperlinks>
  <pageMargins left="0.75" right="0.75" top="1" bottom="1" header="0.5" footer="0.5"/>
  <pageSetup scale="63" orientation="portrait" horizontalDpi="300" verticalDpi="300" r:id="rId2"/>
  <headerFooter alignWithMargins="0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BG193"/>
  <sheetViews>
    <sheetView showZeros="0" tabSelected="1" workbookViewId="0">
      <selection activeCell="C13" sqref="C13:K14"/>
    </sheetView>
  </sheetViews>
  <sheetFormatPr defaultRowHeight="12.75" x14ac:dyDescent="0.2"/>
  <cols>
    <col min="1" max="1" width="12.5703125" customWidth="1"/>
    <col min="2" max="2" width="11.42578125" customWidth="1"/>
    <col min="3" max="3" width="9.28515625" customWidth="1"/>
    <col min="4" max="4" width="9.5703125" customWidth="1"/>
    <col min="5" max="7" width="8.7109375" customWidth="1"/>
    <col min="9" max="9" width="8.7109375" customWidth="1"/>
    <col min="11" max="11" width="7.28515625" customWidth="1"/>
    <col min="12" max="12" width="6.28515625" customWidth="1"/>
    <col min="13" max="13" width="11.85546875" customWidth="1"/>
    <col min="14" max="14" width="8.42578125" customWidth="1"/>
    <col min="15" max="15" width="6.7109375" bestFit="1" customWidth="1"/>
    <col min="16" max="16" width="11.28515625" hidden="1" customWidth="1"/>
    <col min="17" max="17" width="10" hidden="1" customWidth="1"/>
    <col min="18" max="19" width="9.85546875" hidden="1" customWidth="1"/>
    <col min="20" max="20" width="12.42578125" style="231" hidden="1" customWidth="1"/>
    <col min="21" max="21" width="11.5703125" style="12" hidden="1" customWidth="1"/>
    <col min="22" max="22" width="11.28515625" style="12" hidden="1" customWidth="1"/>
    <col min="23" max="23" width="13.140625" style="12" hidden="1" customWidth="1"/>
    <col min="24" max="24" width="6" style="12" hidden="1" customWidth="1"/>
    <col min="25" max="25" width="9.28515625" style="12" hidden="1" customWidth="1"/>
    <col min="26" max="26" width="14.28515625" style="12" hidden="1" customWidth="1"/>
    <col min="27" max="27" width="9.7109375" style="12" hidden="1" customWidth="1"/>
    <col min="28" max="28" width="9.28515625" style="12" hidden="1" customWidth="1"/>
    <col min="29" max="29" width="8.85546875" style="12" hidden="1" customWidth="1"/>
    <col min="30" max="30" width="1.7109375" style="12" hidden="1" customWidth="1"/>
    <col min="31" max="31" width="9.85546875" hidden="1" customWidth="1"/>
    <col min="32" max="32" width="8.85546875" hidden="1" customWidth="1"/>
    <col min="33" max="33" width="16.140625" hidden="1" customWidth="1"/>
    <col min="34" max="34" width="7" hidden="1" customWidth="1"/>
    <col min="35" max="35" width="6.85546875" hidden="1" customWidth="1"/>
    <col min="36" max="36" width="9.7109375" hidden="1" customWidth="1"/>
    <col min="37" max="37" width="7.5703125" hidden="1" customWidth="1"/>
    <col min="38" max="38" width="8.7109375" hidden="1" customWidth="1"/>
    <col min="39" max="39" width="12" hidden="1" customWidth="1"/>
    <col min="40" max="40" width="8.85546875" hidden="1" customWidth="1"/>
    <col min="41" max="41" width="11.28515625" hidden="1" customWidth="1"/>
    <col min="42" max="43" width="8.5703125" hidden="1" customWidth="1"/>
    <col min="44" max="45" width="8.85546875" hidden="1" customWidth="1"/>
    <col min="46" max="47" width="8.7109375" hidden="1" customWidth="1"/>
    <col min="48" max="48" width="8.85546875" hidden="1" customWidth="1"/>
    <col min="49" max="51" width="9" hidden="1" customWidth="1"/>
    <col min="52" max="54" width="8.85546875" hidden="1" customWidth="1"/>
    <col min="55" max="55" width="9" hidden="1" customWidth="1"/>
    <col min="56" max="56" width="8.7109375" hidden="1" customWidth="1"/>
    <col min="57" max="57" width="9" hidden="1" customWidth="1"/>
    <col min="58" max="59" width="8.85546875" hidden="1" customWidth="1"/>
    <col min="60" max="63" width="0" hidden="1" customWidth="1"/>
  </cols>
  <sheetData>
    <row r="1" spans="1:57" ht="19.5" customHeight="1" x14ac:dyDescent="0.35">
      <c r="A1" s="1" t="s">
        <v>106</v>
      </c>
      <c r="B1" s="2"/>
      <c r="C1" s="2"/>
      <c r="D1" s="2"/>
      <c r="E1" s="3"/>
      <c r="F1" s="4"/>
      <c r="G1" s="1" t="s">
        <v>107</v>
      </c>
      <c r="H1" s="2"/>
      <c r="I1" s="1" t="s">
        <v>107</v>
      </c>
      <c r="J1" s="2"/>
      <c r="K1" s="4"/>
      <c r="L1" s="5"/>
      <c r="M1" s="2"/>
      <c r="N1" s="6"/>
      <c r="O1" s="248"/>
      <c r="P1" s="7"/>
      <c r="Q1" s="7"/>
      <c r="R1" s="7"/>
      <c r="S1" s="7"/>
      <c r="T1" s="8"/>
      <c r="U1" s="308" t="s">
        <v>0</v>
      </c>
      <c r="V1" s="309" t="s">
        <v>1</v>
      </c>
      <c r="W1" s="314" t="s">
        <v>2</v>
      </c>
      <c r="X1" s="11"/>
      <c r="Y1" s="11"/>
      <c r="Z1" s="9">
        <v>8</v>
      </c>
      <c r="AE1" s="13">
        <v>0.20833333333333334</v>
      </c>
      <c r="AO1" s="14" t="s">
        <v>3</v>
      </c>
      <c r="AP1" s="15" t="s">
        <v>4</v>
      </c>
      <c r="AQ1" s="15" t="s">
        <v>5</v>
      </c>
      <c r="AR1" s="15" t="s">
        <v>6</v>
      </c>
      <c r="AS1" s="16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7"/>
    </row>
    <row r="2" spans="1:57" ht="48.75" customHeight="1" x14ac:dyDescent="0.8">
      <c r="A2" s="316" t="s">
        <v>10</v>
      </c>
      <c r="B2" s="4"/>
      <c r="D2" s="18"/>
      <c r="E2" s="18"/>
      <c r="H2" s="317" t="s">
        <v>110</v>
      </c>
      <c r="I2" s="19"/>
      <c r="L2" s="20"/>
      <c r="O2" s="21"/>
      <c r="P2" s="22"/>
      <c r="Q2" s="22"/>
      <c r="R2" s="22"/>
      <c r="S2" s="22"/>
      <c r="T2" s="23"/>
      <c r="U2" s="310" t="s">
        <v>7</v>
      </c>
      <c r="V2" s="311" t="s">
        <v>8</v>
      </c>
      <c r="W2" s="315" t="s">
        <v>108</v>
      </c>
      <c r="X2" s="26"/>
      <c r="Y2" s="26"/>
      <c r="Z2" s="24">
        <v>6</v>
      </c>
      <c r="AE2" s="27">
        <v>0.21875</v>
      </c>
      <c r="AO2" s="28" t="str">
        <f>RIGHT(A2,1)</f>
        <v>t</v>
      </c>
      <c r="AP2" s="29" t="e">
        <f>LEFT(#REF!,1)</f>
        <v>#REF!</v>
      </c>
      <c r="AQ2" s="29">
        <f>IF(AO2="f",AP2,0)</f>
        <v>0</v>
      </c>
      <c r="AR2" s="30">
        <f>IF(AQ2="4",8,0)</f>
        <v>0</v>
      </c>
      <c r="AS2" s="31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3"/>
    </row>
    <row r="3" spans="1:57" ht="21.95" customHeight="1" x14ac:dyDescent="0.3">
      <c r="A3" s="18"/>
      <c r="B3" s="4"/>
      <c r="C3" s="34"/>
      <c r="D3" s="35"/>
      <c r="E3" s="36" t="s">
        <v>132</v>
      </c>
      <c r="F3" s="355"/>
      <c r="G3" s="355"/>
      <c r="H3" s="355"/>
      <c r="I3" s="355"/>
      <c r="J3" s="355"/>
      <c r="K3" s="355"/>
      <c r="L3" s="355"/>
      <c r="M3" s="355"/>
      <c r="N3" s="355"/>
      <c r="O3" s="356"/>
      <c r="P3" s="2"/>
      <c r="Q3" s="2"/>
      <c r="R3" s="2"/>
      <c r="S3" s="2"/>
      <c r="T3" s="23"/>
      <c r="U3" s="310" t="s">
        <v>9</v>
      </c>
      <c r="V3" s="311" t="s">
        <v>10</v>
      </c>
      <c r="W3" s="315" t="s">
        <v>109</v>
      </c>
      <c r="X3" s="26"/>
      <c r="Y3" s="26"/>
      <c r="Z3" s="24">
        <v>4</v>
      </c>
      <c r="AE3" s="27">
        <v>0.22916666666666666</v>
      </c>
      <c r="AO3" s="41" t="s">
        <v>11</v>
      </c>
      <c r="AP3" s="42"/>
      <c r="AQ3" s="43"/>
      <c r="AR3" s="44">
        <f>IF(AQ2="3",6,0)</f>
        <v>0</v>
      </c>
      <c r="AS3" s="31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3"/>
    </row>
    <row r="4" spans="1:57" ht="12.75" customHeight="1" x14ac:dyDescent="0.2">
      <c r="A4" s="45"/>
      <c r="B4" s="45"/>
      <c r="C4" s="46"/>
      <c r="D4" s="47"/>
      <c r="E4" s="4"/>
      <c r="F4" s="48"/>
      <c r="G4" s="4"/>
      <c r="H4" s="4"/>
      <c r="I4" s="4"/>
      <c r="J4" s="4"/>
      <c r="K4" s="4"/>
      <c r="L4" s="4"/>
      <c r="M4" s="4"/>
      <c r="N4" s="4"/>
      <c r="O4" s="49"/>
      <c r="P4" s="18"/>
      <c r="Q4" s="18"/>
      <c r="R4" s="18"/>
      <c r="S4" s="18"/>
      <c r="T4" s="23"/>
      <c r="U4" s="310" t="s">
        <v>12</v>
      </c>
      <c r="V4" s="311" t="s">
        <v>131</v>
      </c>
      <c r="W4" s="312" t="s">
        <v>110</v>
      </c>
      <c r="X4" s="51"/>
      <c r="Y4" s="51"/>
      <c r="Z4" s="52">
        <v>0</v>
      </c>
      <c r="AE4" s="27">
        <v>0.23958333333333334</v>
      </c>
      <c r="AO4" s="53"/>
      <c r="AP4" s="32"/>
      <c r="AQ4" s="32"/>
      <c r="AR4" s="43">
        <f>IF(AQ2="2",4,0)</f>
        <v>0</v>
      </c>
      <c r="AS4" s="31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3"/>
    </row>
    <row r="5" spans="1:57" ht="12.75" customHeight="1" x14ac:dyDescent="0.2">
      <c r="A5" s="54"/>
      <c r="B5" s="54"/>
      <c r="C5" s="55"/>
      <c r="D5" s="48"/>
      <c r="E5" s="36" t="s">
        <v>133</v>
      </c>
      <c r="F5" s="354"/>
      <c r="G5" s="354"/>
      <c r="H5" s="57"/>
      <c r="I5" s="57"/>
      <c r="J5" s="57"/>
      <c r="K5" s="32"/>
      <c r="L5" s="67" t="s">
        <v>135</v>
      </c>
      <c r="M5" s="323"/>
      <c r="N5" s="318" t="s">
        <v>105</v>
      </c>
      <c r="O5" s="59"/>
      <c r="P5" s="60"/>
      <c r="Q5" s="236"/>
      <c r="R5" s="60"/>
      <c r="S5" s="60"/>
      <c r="T5" s="61"/>
      <c r="U5" s="310" t="s">
        <v>14</v>
      </c>
      <c r="V5" s="311"/>
      <c r="W5" s="26"/>
      <c r="AE5" s="27">
        <v>0.25</v>
      </c>
      <c r="AO5" s="62"/>
      <c r="AP5" s="63" t="s">
        <v>15</v>
      </c>
      <c r="AQ5" s="63"/>
      <c r="AR5" s="37">
        <f>SUM(AR2:AR4)</f>
        <v>0</v>
      </c>
      <c r="AS5" s="4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3"/>
    </row>
    <row r="6" spans="1:57" ht="12.75" customHeight="1" x14ac:dyDescent="0.2">
      <c r="A6" s="64"/>
      <c r="B6" s="18"/>
      <c r="C6" s="18" t="s">
        <v>111</v>
      </c>
      <c r="D6" s="35"/>
      <c r="E6" s="35"/>
      <c r="F6" s="35"/>
      <c r="G6" s="358" t="s">
        <v>136</v>
      </c>
      <c r="H6" s="358"/>
      <c r="I6" s="358"/>
      <c r="J6" s="358"/>
      <c r="K6" s="358"/>
      <c r="L6" s="4"/>
      <c r="M6" s="4"/>
      <c r="N6" s="4"/>
      <c r="O6" s="49"/>
      <c r="P6" s="18"/>
      <c r="Q6" s="18"/>
      <c r="R6" s="18"/>
      <c r="S6" s="18"/>
      <c r="T6" s="23"/>
      <c r="U6" s="310" t="s">
        <v>16</v>
      </c>
      <c r="V6" s="311"/>
      <c r="W6" s="26"/>
      <c r="AE6" s="27">
        <v>0.26041666666666702</v>
      </c>
      <c r="AO6" s="53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3"/>
    </row>
    <row r="7" spans="1:57" ht="12.75" customHeight="1" x14ac:dyDescent="0.2">
      <c r="A7" s="18"/>
      <c r="B7" s="65"/>
      <c r="C7" s="66"/>
      <c r="D7" s="4"/>
      <c r="E7" s="67" t="s">
        <v>134</v>
      </c>
      <c r="F7" s="68"/>
      <c r="G7" s="357" t="s">
        <v>137</v>
      </c>
      <c r="H7" s="357"/>
      <c r="I7" s="357"/>
      <c r="J7" s="357"/>
      <c r="K7" s="357"/>
      <c r="L7" s="352"/>
      <c r="M7" s="352"/>
      <c r="N7" s="352"/>
      <c r="O7" s="353"/>
      <c r="P7" s="18"/>
      <c r="Q7" s="235"/>
      <c r="R7" s="235"/>
      <c r="S7" s="235"/>
      <c r="T7" s="23"/>
      <c r="U7" s="310" t="s">
        <v>19</v>
      </c>
      <c r="V7" s="311"/>
      <c r="W7" s="26"/>
      <c r="AE7" s="27">
        <v>0.27083333333333298</v>
      </c>
      <c r="AO7" s="53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3"/>
    </row>
    <row r="8" spans="1:57" ht="12.75" customHeight="1" x14ac:dyDescent="0.2">
      <c r="A8" s="34" t="s">
        <v>140</v>
      </c>
      <c r="B8" s="4"/>
      <c r="C8" s="322" t="s">
        <v>129</v>
      </c>
      <c r="D8" s="70"/>
      <c r="E8" s="71"/>
      <c r="F8" s="72"/>
      <c r="G8" s="73"/>
      <c r="H8" s="74"/>
      <c r="I8" s="73"/>
      <c r="J8" s="74"/>
      <c r="K8" s="74"/>
      <c r="L8" s="74"/>
      <c r="M8" s="75" t="s">
        <v>20</v>
      </c>
      <c r="N8" s="18"/>
      <c r="O8" s="49" t="s">
        <v>21</v>
      </c>
      <c r="P8" s="18"/>
      <c r="Q8" s="18"/>
      <c r="R8" s="18"/>
      <c r="S8" s="18"/>
      <c r="T8" s="23"/>
      <c r="U8" s="312" t="s">
        <v>22</v>
      </c>
      <c r="V8" s="313"/>
      <c r="W8" s="50"/>
      <c r="Z8" s="12" t="s">
        <v>23</v>
      </c>
      <c r="AE8" s="27">
        <v>0.28125</v>
      </c>
      <c r="AO8" s="53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3"/>
    </row>
    <row r="9" spans="1:57" x14ac:dyDescent="0.2">
      <c r="B9" s="4"/>
      <c r="C9" s="321" t="s">
        <v>130</v>
      </c>
      <c r="D9" s="4"/>
      <c r="G9" s="4"/>
      <c r="H9" s="4"/>
      <c r="I9" s="4"/>
      <c r="J9" s="4"/>
      <c r="K9" s="20"/>
      <c r="L9" s="76" t="s">
        <v>24</v>
      </c>
      <c r="M9" s="77" t="s">
        <v>25</v>
      </c>
      <c r="N9" s="4"/>
      <c r="O9" s="78"/>
      <c r="P9" s="79"/>
      <c r="Q9" s="79"/>
      <c r="R9" s="79"/>
      <c r="S9" s="79"/>
      <c r="T9" s="80"/>
      <c r="U9" s="10"/>
      <c r="V9" s="11"/>
      <c r="W9" s="26" t="s">
        <v>26</v>
      </c>
      <c r="X9" s="11"/>
      <c r="Y9" s="11"/>
      <c r="Z9" s="11"/>
      <c r="AA9" s="11"/>
      <c r="AB9" s="81"/>
      <c r="AC9" s="9"/>
      <c r="AD9" s="26"/>
      <c r="AE9" s="27">
        <v>0.29166666666666669</v>
      </c>
      <c r="AO9" s="53" t="s">
        <v>27</v>
      </c>
      <c r="AP9" s="32"/>
      <c r="AQ9" s="32" t="s">
        <v>28</v>
      </c>
      <c r="AR9" s="32"/>
      <c r="AS9" s="32" t="s">
        <v>28</v>
      </c>
      <c r="AT9" s="32"/>
      <c r="AU9" s="32" t="s">
        <v>29</v>
      </c>
      <c r="AV9" s="32"/>
      <c r="AW9" s="32" t="s">
        <v>28</v>
      </c>
      <c r="AX9" s="32"/>
      <c r="AY9" s="32" t="s">
        <v>28</v>
      </c>
      <c r="AZ9" s="32"/>
      <c r="BA9" s="32" t="s">
        <v>28</v>
      </c>
      <c r="BB9" s="32"/>
      <c r="BC9" s="32" t="s">
        <v>28</v>
      </c>
      <c r="BD9" s="32"/>
      <c r="BE9" s="33"/>
    </row>
    <row r="10" spans="1:57" s="32" customFormat="1" ht="13.5" thickBot="1" x14ac:dyDescent="0.25">
      <c r="A10" s="18"/>
      <c r="B10" s="324" t="s">
        <v>141</v>
      </c>
      <c r="C10" s="82" t="s">
        <v>118</v>
      </c>
      <c r="D10" s="83" t="s">
        <v>119</v>
      </c>
      <c r="E10" s="83" t="s">
        <v>120</v>
      </c>
      <c r="F10" s="83" t="s">
        <v>121</v>
      </c>
      <c r="G10" s="83" t="s">
        <v>122</v>
      </c>
      <c r="H10" s="83" t="s">
        <v>123</v>
      </c>
      <c r="I10" s="83" t="s">
        <v>138</v>
      </c>
      <c r="J10" s="83" t="s">
        <v>139</v>
      </c>
      <c r="K10" s="83" t="s">
        <v>24</v>
      </c>
      <c r="L10" s="84" t="s">
        <v>31</v>
      </c>
      <c r="M10" s="85" t="s">
        <v>32</v>
      </c>
      <c r="N10" s="86" t="s">
        <v>33</v>
      </c>
      <c r="O10" s="87" t="s">
        <v>34</v>
      </c>
      <c r="P10" s="88" t="s">
        <v>35</v>
      </c>
      <c r="Q10" s="79"/>
      <c r="R10" s="89"/>
      <c r="S10" s="89"/>
      <c r="T10" s="237" t="s">
        <v>36</v>
      </c>
      <c r="U10" s="239" t="s">
        <v>37</v>
      </c>
      <c r="V10" s="90" t="s">
        <v>38</v>
      </c>
      <c r="W10" s="90" t="s">
        <v>39</v>
      </c>
      <c r="X10" s="90" t="s">
        <v>40</v>
      </c>
      <c r="Y10" s="90" t="s">
        <v>41</v>
      </c>
      <c r="Z10" s="90"/>
      <c r="AA10" s="90" t="s">
        <v>42</v>
      </c>
      <c r="AB10" s="90"/>
      <c r="AC10" s="91"/>
      <c r="AD10" s="26"/>
      <c r="AE10" s="27">
        <v>0.30208333333333331</v>
      </c>
      <c r="AG10" s="32" t="s">
        <v>43</v>
      </c>
      <c r="AJ10" s="32" t="s">
        <v>44</v>
      </c>
      <c r="AM10" s="92" t="s">
        <v>45</v>
      </c>
      <c r="AO10" s="93" t="s">
        <v>46</v>
      </c>
      <c r="AP10" s="32" t="s">
        <v>0</v>
      </c>
      <c r="AQ10" s="32" t="s">
        <v>47</v>
      </c>
      <c r="AR10" s="94" t="s">
        <v>7</v>
      </c>
      <c r="AS10" s="94" t="s">
        <v>48</v>
      </c>
      <c r="AT10" s="94" t="s">
        <v>49</v>
      </c>
      <c r="AU10" s="94" t="s">
        <v>50</v>
      </c>
      <c r="AV10" s="94" t="s">
        <v>51</v>
      </c>
      <c r="AW10" s="94" t="s">
        <v>52</v>
      </c>
      <c r="AX10" s="94" t="s">
        <v>14</v>
      </c>
      <c r="AY10" s="94" t="s">
        <v>53</v>
      </c>
      <c r="AZ10" s="94" t="s">
        <v>54</v>
      </c>
      <c r="BA10" s="94" t="s">
        <v>55</v>
      </c>
      <c r="BB10" s="94" t="s">
        <v>19</v>
      </c>
      <c r="BC10" s="94" t="s">
        <v>56</v>
      </c>
      <c r="BD10" s="94" t="s">
        <v>102</v>
      </c>
      <c r="BE10" s="33"/>
    </row>
    <row r="11" spans="1:57" ht="17.100000000000001" customHeight="1" x14ac:dyDescent="0.25">
      <c r="A11" s="95" t="s">
        <v>57</v>
      </c>
      <c r="B11" s="327"/>
      <c r="C11" s="328"/>
      <c r="D11" s="329"/>
      <c r="E11" s="330"/>
      <c r="F11" s="329"/>
      <c r="G11" s="330"/>
      <c r="H11" s="331"/>
      <c r="I11" s="330"/>
      <c r="J11" s="331"/>
      <c r="K11" s="332"/>
      <c r="L11" s="333">
        <f>BD11</f>
        <v>0</v>
      </c>
      <c r="M11" s="98">
        <f t="shared" ref="M11:M16" si="0">T11*24</f>
        <v>0</v>
      </c>
      <c r="N11" s="99">
        <f>W11</f>
        <v>0</v>
      </c>
      <c r="O11" s="100">
        <f t="shared" ref="N11:O16" si="1">X11</f>
        <v>0</v>
      </c>
      <c r="P11" s="101">
        <f>D11-C11</f>
        <v>0</v>
      </c>
      <c r="Q11" s="101">
        <f>F11-E11</f>
        <v>0</v>
      </c>
      <c r="R11" s="117">
        <f t="shared" ref="R11:R17" si="2">H11-G11</f>
        <v>0</v>
      </c>
      <c r="S11" s="117">
        <f t="shared" ref="S11:S12" si="3">J11-I11</f>
        <v>0</v>
      </c>
      <c r="T11" s="238">
        <f>P11+Q11+R11</f>
        <v>0</v>
      </c>
      <c r="U11" s="102">
        <f>T11*24</f>
        <v>0</v>
      </c>
      <c r="V11" s="103">
        <f>U11-X11-W11</f>
        <v>0</v>
      </c>
      <c r="W11" s="103">
        <f>IF(U11&gt;8,U11-8-X11,0)</f>
        <v>0</v>
      </c>
      <c r="X11" s="103">
        <f>IF(U11&gt;12,U11-12,0)</f>
        <v>0</v>
      </c>
      <c r="Y11" s="9">
        <f>IF(U11&gt;0,1,0)</f>
        <v>0</v>
      </c>
      <c r="Z11" s="104"/>
      <c r="AA11" s="26" t="s">
        <v>39</v>
      </c>
      <c r="AB11" s="26" t="s">
        <v>40</v>
      </c>
      <c r="AC11" s="24"/>
      <c r="AD11" s="26"/>
      <c r="AE11" s="27">
        <v>0.3125</v>
      </c>
      <c r="AF11" s="105"/>
      <c r="AG11" s="106">
        <f>P11*24</f>
        <v>0</v>
      </c>
      <c r="AH11" s="107">
        <f>Q11*24</f>
        <v>0</v>
      </c>
      <c r="AI11" s="107">
        <f>R11*24</f>
        <v>0</v>
      </c>
      <c r="AJ11" s="106">
        <f t="shared" ref="AJ11:AJ35" si="4">IF(AG11&gt;5.01,1,0)</f>
        <v>0</v>
      </c>
      <c r="AK11" s="107"/>
      <c r="AL11" s="107"/>
      <c r="AM11" s="108">
        <f>IF(AN11&gt;=1,1,0)</f>
        <v>0</v>
      </c>
      <c r="AN11" s="105">
        <f>SUM(AJ11:AL11)</f>
        <v>0</v>
      </c>
      <c r="AO11" s="109">
        <f>IF($AO$2="f",$AR$5-U11,0)</f>
        <v>0</v>
      </c>
      <c r="AP11" s="110">
        <f>IF(K11="vac",AO11,0)</f>
        <v>0</v>
      </c>
      <c r="AQ11" s="111">
        <f>IF(AP11&lt;0,0,AP11)</f>
        <v>0</v>
      </c>
      <c r="AR11" s="112">
        <f>IF(K11="Sick",AO11,0)</f>
        <v>0</v>
      </c>
      <c r="AS11" s="111">
        <f>IF(AR11&lt;0,0,AR11)</f>
        <v>0</v>
      </c>
      <c r="AT11" s="112">
        <f>IF(K11="Holi",AO11,0)</f>
        <v>0</v>
      </c>
      <c r="AU11" s="111">
        <f>IF(AT11&lt;0,0,AT11)</f>
        <v>0</v>
      </c>
      <c r="AV11" s="112">
        <f>IF(K11="fmsk",AO11,0)</f>
        <v>0</v>
      </c>
      <c r="AW11" s="111">
        <f>IF(AV11&lt;0,0,AV11)</f>
        <v>0</v>
      </c>
      <c r="AX11" s="112">
        <f>IF(K11="jury",AO11,0)</f>
        <v>0</v>
      </c>
      <c r="AY11" s="111">
        <f>IF(AX11&lt;0,0,AX11)</f>
        <v>0</v>
      </c>
      <c r="AZ11" s="112">
        <f>IF(K11="brvm",AO11,0)</f>
        <v>0</v>
      </c>
      <c r="BA11" s="111">
        <f>IF(AZ11&lt;0,0,AZ11)</f>
        <v>0</v>
      </c>
      <c r="BB11" s="112">
        <f>IF(K11="heat",AO11,0)</f>
        <v>0</v>
      </c>
      <c r="BC11" s="111">
        <f>IF(BB11&lt;0,0,BB11)</f>
        <v>0</v>
      </c>
      <c r="BD11" s="234">
        <f>AQ11+AS11+AU11+AW11+AY11+BA11+BC11</f>
        <v>0</v>
      </c>
      <c r="BE11" s="33"/>
    </row>
    <row r="12" spans="1:57" ht="17.100000000000001" customHeight="1" x14ac:dyDescent="0.25">
      <c r="A12" s="113" t="s">
        <v>58</v>
      </c>
      <c r="B12" s="327"/>
      <c r="C12" s="334"/>
      <c r="D12" s="335"/>
      <c r="E12" s="336"/>
      <c r="F12" s="335"/>
      <c r="G12" s="336"/>
      <c r="H12" s="337"/>
      <c r="I12" s="336"/>
      <c r="J12" s="337"/>
      <c r="K12" s="332"/>
      <c r="L12" s="338">
        <f t="shared" ref="L12:L32" si="5">BD12</f>
        <v>0</v>
      </c>
      <c r="M12" s="98">
        <f t="shared" si="0"/>
        <v>0</v>
      </c>
      <c r="N12" s="99">
        <f t="shared" si="1"/>
        <v>0</v>
      </c>
      <c r="O12" s="100">
        <f t="shared" si="1"/>
        <v>0</v>
      </c>
      <c r="P12" s="117">
        <f>D12-C12</f>
        <v>0</v>
      </c>
      <c r="Q12" s="117">
        <f t="shared" ref="Q12:Q35" si="6">F12-E12</f>
        <v>0</v>
      </c>
      <c r="R12" s="117">
        <f t="shared" si="2"/>
        <v>0</v>
      </c>
      <c r="S12" s="117">
        <f t="shared" si="3"/>
        <v>0</v>
      </c>
      <c r="T12" s="118">
        <f t="shared" ref="T12:T35" si="7">P12+Q12+R12</f>
        <v>0</v>
      </c>
      <c r="U12" s="129">
        <f t="shared" ref="U12:U25" si="8">T12*24</f>
        <v>0</v>
      </c>
      <c r="V12" s="119">
        <f t="shared" ref="V12:V17" si="9">U12-X12-W12</f>
        <v>0</v>
      </c>
      <c r="W12" s="119">
        <f t="shared" ref="W12:W17" si="10">IF(U12&gt;8,U12-8-X12,0)</f>
        <v>0</v>
      </c>
      <c r="X12" s="119">
        <f t="shared" ref="X12:X17" si="11">IF(U12&gt;12,U12-12,0)</f>
        <v>0</v>
      </c>
      <c r="Y12" s="24">
        <f t="shared" ref="Y12:Y17" si="12">IF(U12&gt;0,1,0)</f>
        <v>0</v>
      </c>
      <c r="Z12" s="26"/>
      <c r="AA12" s="120">
        <f>IF(AC12&gt;0,U17-AB12,0)</f>
        <v>0</v>
      </c>
      <c r="AB12" s="121">
        <f>IF(AC12&gt;0,IF(U17&gt;8,U17-8,0),0)</f>
        <v>0</v>
      </c>
      <c r="AC12" s="122">
        <f>IF(Y18&gt;6,1,0)</f>
        <v>0</v>
      </c>
      <c r="AD12" s="26"/>
      <c r="AE12" s="27">
        <v>0.32291666666666669</v>
      </c>
      <c r="AF12" s="105"/>
      <c r="AG12" s="123">
        <f t="shared" ref="AG12:AI35" si="13">P12*24</f>
        <v>0</v>
      </c>
      <c r="AH12" s="108">
        <f t="shared" si="13"/>
        <v>0</v>
      </c>
      <c r="AI12" s="108">
        <f t="shared" si="13"/>
        <v>0</v>
      </c>
      <c r="AJ12" s="123">
        <f t="shared" si="4"/>
        <v>0</v>
      </c>
      <c r="AK12" s="108"/>
      <c r="AL12" s="108"/>
      <c r="AM12" s="108">
        <f t="shared" ref="AM12:AM35" si="14">IF(AN12&gt;=1,1,0)</f>
        <v>0</v>
      </c>
      <c r="AN12" s="105">
        <f t="shared" ref="AN12:AN35" si="15">SUM(AJ12:AL12)</f>
        <v>0</v>
      </c>
      <c r="AO12" s="124">
        <f t="shared" ref="AO12:AO35" si="16">IF($AO$2="f",$AR$5-U12,0)</f>
        <v>0</v>
      </c>
      <c r="AP12" s="125">
        <f t="shared" ref="AP12:AP17" si="17">IF(K12="vac",AO12,0)</f>
        <v>0</v>
      </c>
      <c r="AQ12" s="126">
        <f t="shared" ref="AQ12:AQ17" si="18">IF(AP12&lt;0,0,AP12)</f>
        <v>0</v>
      </c>
      <c r="AR12" s="127">
        <f t="shared" ref="AR12:AR17" si="19">IF(K12="Sick",AO12,0)</f>
        <v>0</v>
      </c>
      <c r="AS12" s="126">
        <f t="shared" ref="AS12:AS35" si="20">IF(AR12&lt;0,0,AR12)</f>
        <v>0</v>
      </c>
      <c r="AT12" s="127">
        <f t="shared" ref="AT12:AT17" si="21">IF(K12="Holi",AO12,0)</f>
        <v>0</v>
      </c>
      <c r="AU12" s="126">
        <f t="shared" ref="AU12:AU35" si="22">IF(AT12&lt;0,0,AT12)</f>
        <v>0</v>
      </c>
      <c r="AV12" s="127">
        <f t="shared" ref="AV12:AV17" si="23">IF(K12="fmsk",AO12,0)</f>
        <v>0</v>
      </c>
      <c r="AW12" s="126">
        <f t="shared" ref="AW12:AW35" si="24">IF(AV12&lt;0,0,AV12)</f>
        <v>0</v>
      </c>
      <c r="AX12" s="127">
        <f t="shared" ref="AX12:AX17" si="25">IF(K12="jury",AO12,0)</f>
        <v>0</v>
      </c>
      <c r="AY12" s="126">
        <f t="shared" ref="AY12:AY35" si="26">IF(AX12&lt;0,0,AX12)</f>
        <v>0</v>
      </c>
      <c r="AZ12" s="127">
        <f t="shared" ref="AZ12:AZ17" si="27">IF(K12="brvm",AO12,0)</f>
        <v>0</v>
      </c>
      <c r="BA12" s="126">
        <f t="shared" ref="BA12:BA35" si="28">IF(AZ12&lt;0,0,AZ12)</f>
        <v>0</v>
      </c>
      <c r="BB12" s="127">
        <f t="shared" ref="BB12:BB17" si="29">IF(K12="heat",AO12,0)</f>
        <v>0</v>
      </c>
      <c r="BC12" s="126">
        <f t="shared" ref="BC12:BC35" si="30">IF(BB12&lt;0,0,BB12)</f>
        <v>0</v>
      </c>
      <c r="BD12" s="128">
        <f t="shared" ref="BD12:BD35" si="31">AQ12+AS12+AU12+AW12+AY12+BA12+BC12</f>
        <v>0</v>
      </c>
      <c r="BE12" s="33"/>
    </row>
    <row r="13" spans="1:57" ht="17.100000000000001" customHeight="1" x14ac:dyDescent="0.25">
      <c r="A13" s="113" t="s">
        <v>59</v>
      </c>
      <c r="B13" s="327"/>
      <c r="C13" s="334"/>
      <c r="D13" s="335"/>
      <c r="E13" s="336"/>
      <c r="F13" s="335"/>
      <c r="G13" s="336"/>
      <c r="H13" s="337"/>
      <c r="I13" s="336"/>
      <c r="J13" s="337"/>
      <c r="K13" s="332"/>
      <c r="L13" s="338">
        <f t="shared" si="5"/>
        <v>0</v>
      </c>
      <c r="M13" s="98">
        <f t="shared" si="0"/>
        <v>0</v>
      </c>
      <c r="N13" s="99">
        <f t="shared" si="1"/>
        <v>0</v>
      </c>
      <c r="O13" s="100">
        <f t="shared" si="1"/>
        <v>0</v>
      </c>
      <c r="P13" s="117">
        <f>D13-C13</f>
        <v>0</v>
      </c>
      <c r="Q13" s="117">
        <f t="shared" si="6"/>
        <v>0</v>
      </c>
      <c r="R13" s="117">
        <f t="shared" si="2"/>
        <v>0</v>
      </c>
      <c r="S13" s="117">
        <f>J13-I13</f>
        <v>0</v>
      </c>
      <c r="T13" s="118">
        <f t="shared" si="7"/>
        <v>0</v>
      </c>
      <c r="U13" s="129">
        <f t="shared" si="8"/>
        <v>0</v>
      </c>
      <c r="V13" s="119">
        <f t="shared" si="9"/>
        <v>0</v>
      </c>
      <c r="W13" s="119">
        <f t="shared" si="10"/>
        <v>0</v>
      </c>
      <c r="X13" s="119">
        <f t="shared" si="11"/>
        <v>0</v>
      </c>
      <c r="Y13" s="24">
        <f t="shared" si="12"/>
        <v>0</v>
      </c>
      <c r="Z13" s="130" t="s">
        <v>60</v>
      </c>
      <c r="AA13" s="120">
        <f>IF(AC12&gt;0,W11+W12+W13+W14+W15+W16,W11+W12+W13+W14+W15+W16+W17)</f>
        <v>0</v>
      </c>
      <c r="AB13" s="131">
        <f>IF(AC12&gt;0,X11+X12+X13+X14+X15+X16,X11+X12+X13+X14+X15+X16+X17)</f>
        <v>0</v>
      </c>
      <c r="AC13" s="132"/>
      <c r="AD13" s="26"/>
      <c r="AE13" s="27">
        <v>0.33333333333333331</v>
      </c>
      <c r="AF13" s="105"/>
      <c r="AG13" s="123">
        <f t="shared" si="13"/>
        <v>0</v>
      </c>
      <c r="AH13" s="108">
        <f t="shared" si="13"/>
        <v>0</v>
      </c>
      <c r="AI13" s="108">
        <f t="shared" si="13"/>
        <v>0</v>
      </c>
      <c r="AJ13" s="123">
        <f t="shared" si="4"/>
        <v>0</v>
      </c>
      <c r="AK13" s="108"/>
      <c r="AL13" s="108"/>
      <c r="AM13" s="108">
        <f t="shared" si="14"/>
        <v>0</v>
      </c>
      <c r="AN13" s="105">
        <f t="shared" si="15"/>
        <v>0</v>
      </c>
      <c r="AO13" s="124">
        <f t="shared" si="16"/>
        <v>0</v>
      </c>
      <c r="AP13" s="125">
        <f t="shared" si="17"/>
        <v>0</v>
      </c>
      <c r="AQ13" s="126">
        <f t="shared" si="18"/>
        <v>0</v>
      </c>
      <c r="AR13" s="127">
        <f t="shared" si="19"/>
        <v>0</v>
      </c>
      <c r="AS13" s="126">
        <f t="shared" si="20"/>
        <v>0</v>
      </c>
      <c r="AT13" s="127">
        <f t="shared" si="21"/>
        <v>0</v>
      </c>
      <c r="AU13" s="126">
        <f t="shared" si="22"/>
        <v>0</v>
      </c>
      <c r="AV13" s="127">
        <f t="shared" si="23"/>
        <v>0</v>
      </c>
      <c r="AW13" s="126">
        <f t="shared" si="24"/>
        <v>0</v>
      </c>
      <c r="AX13" s="127">
        <f t="shared" si="25"/>
        <v>0</v>
      </c>
      <c r="AY13" s="126">
        <f t="shared" si="26"/>
        <v>0</v>
      </c>
      <c r="AZ13" s="127">
        <f t="shared" si="27"/>
        <v>0</v>
      </c>
      <c r="BA13" s="126">
        <f t="shared" si="28"/>
        <v>0</v>
      </c>
      <c r="BB13" s="127">
        <f t="shared" si="29"/>
        <v>0</v>
      </c>
      <c r="BC13" s="126">
        <f t="shared" si="30"/>
        <v>0</v>
      </c>
      <c r="BD13" s="128">
        <f t="shared" si="31"/>
        <v>0</v>
      </c>
      <c r="BE13" s="33"/>
    </row>
    <row r="14" spans="1:57" ht="17.100000000000001" customHeight="1" x14ac:dyDescent="0.25">
      <c r="A14" s="113" t="s">
        <v>61</v>
      </c>
      <c r="B14" s="327"/>
      <c r="C14" s="334"/>
      <c r="D14" s="335"/>
      <c r="E14" s="336"/>
      <c r="F14" s="335"/>
      <c r="G14" s="336"/>
      <c r="H14" s="337"/>
      <c r="I14" s="336"/>
      <c r="J14" s="337"/>
      <c r="K14" s="332"/>
      <c r="L14" s="338">
        <f t="shared" si="5"/>
        <v>0</v>
      </c>
      <c r="M14" s="98">
        <f t="shared" si="0"/>
        <v>0</v>
      </c>
      <c r="N14" s="99">
        <f t="shared" si="1"/>
        <v>0</v>
      </c>
      <c r="O14" s="100">
        <f t="shared" si="1"/>
        <v>0</v>
      </c>
      <c r="P14" s="117">
        <f>D14-C14</f>
        <v>0</v>
      </c>
      <c r="Q14" s="117">
        <f>F14-E14</f>
        <v>0</v>
      </c>
      <c r="R14" s="117">
        <f t="shared" si="2"/>
        <v>0</v>
      </c>
      <c r="S14" s="117">
        <f t="shared" ref="S14:S17" si="32">J14-I14</f>
        <v>0</v>
      </c>
      <c r="T14" s="118">
        <f t="shared" si="7"/>
        <v>0</v>
      </c>
      <c r="U14" s="129">
        <f t="shared" si="8"/>
        <v>0</v>
      </c>
      <c r="V14" s="119">
        <f t="shared" si="9"/>
        <v>0</v>
      </c>
      <c r="W14" s="119">
        <f t="shared" si="10"/>
        <v>0</v>
      </c>
      <c r="X14" s="119">
        <f t="shared" si="11"/>
        <v>0</v>
      </c>
      <c r="Y14" s="24">
        <f t="shared" si="12"/>
        <v>0</v>
      </c>
      <c r="Z14" s="26" t="s">
        <v>103</v>
      </c>
      <c r="AA14" s="119"/>
      <c r="AB14" s="133">
        <f>IF(AA15&gt;40,AA15-40,0)</f>
        <v>0</v>
      </c>
      <c r="AC14" s="241">
        <f>AB13+AB12+AA12+AA13</f>
        <v>0</v>
      </c>
      <c r="AD14" s="26"/>
      <c r="AE14" s="27">
        <v>0.34375</v>
      </c>
      <c r="AF14" s="105"/>
      <c r="AG14" s="123">
        <f t="shared" si="13"/>
        <v>0</v>
      </c>
      <c r="AH14" s="108">
        <f>Q14*24</f>
        <v>0</v>
      </c>
      <c r="AI14" s="108">
        <f t="shared" si="13"/>
        <v>0</v>
      </c>
      <c r="AJ14" s="123">
        <f t="shared" si="4"/>
        <v>0</v>
      </c>
      <c r="AK14" s="108"/>
      <c r="AL14" s="108"/>
      <c r="AM14" s="108">
        <f t="shared" si="14"/>
        <v>0</v>
      </c>
      <c r="AN14" s="105">
        <f t="shared" si="15"/>
        <v>0</v>
      </c>
      <c r="AO14" s="124">
        <f t="shared" si="16"/>
        <v>0</v>
      </c>
      <c r="AP14" s="125">
        <f>IF(K14="vac",AO14,0)</f>
        <v>0</v>
      </c>
      <c r="AQ14" s="126">
        <f>IF(AP14&lt;0,0,AP14)</f>
        <v>0</v>
      </c>
      <c r="AR14" s="127">
        <f t="shared" si="19"/>
        <v>0</v>
      </c>
      <c r="AS14" s="126">
        <f t="shared" si="20"/>
        <v>0</v>
      </c>
      <c r="AT14" s="127">
        <f t="shared" si="21"/>
        <v>0</v>
      </c>
      <c r="AU14" s="126">
        <f t="shared" si="22"/>
        <v>0</v>
      </c>
      <c r="AV14" s="127">
        <f t="shared" si="23"/>
        <v>0</v>
      </c>
      <c r="AW14" s="126">
        <f t="shared" si="24"/>
        <v>0</v>
      </c>
      <c r="AX14" s="127">
        <f t="shared" si="25"/>
        <v>0</v>
      </c>
      <c r="AY14" s="126">
        <f t="shared" si="26"/>
        <v>0</v>
      </c>
      <c r="AZ14" s="127">
        <f t="shared" si="27"/>
        <v>0</v>
      </c>
      <c r="BA14" s="126">
        <f t="shared" si="28"/>
        <v>0</v>
      </c>
      <c r="BB14" s="127">
        <f t="shared" si="29"/>
        <v>0</v>
      </c>
      <c r="BC14" s="126">
        <f t="shared" si="30"/>
        <v>0</v>
      </c>
      <c r="BD14" s="128">
        <f t="shared" si="31"/>
        <v>0</v>
      </c>
      <c r="BE14" s="33"/>
    </row>
    <row r="15" spans="1:57" ht="17.100000000000001" customHeight="1" x14ac:dyDescent="0.25">
      <c r="A15" s="113" t="s">
        <v>62</v>
      </c>
      <c r="B15" s="327"/>
      <c r="C15" s="334"/>
      <c r="D15" s="335"/>
      <c r="E15" s="336"/>
      <c r="F15" s="335"/>
      <c r="G15" s="336"/>
      <c r="H15" s="337"/>
      <c r="I15" s="336"/>
      <c r="J15" s="337"/>
      <c r="K15" s="332"/>
      <c r="L15" s="338">
        <f t="shared" si="5"/>
        <v>0</v>
      </c>
      <c r="M15" s="98">
        <f t="shared" si="0"/>
        <v>0</v>
      </c>
      <c r="N15" s="99">
        <f t="shared" si="1"/>
        <v>0</v>
      </c>
      <c r="O15" s="100">
        <f t="shared" si="1"/>
        <v>0</v>
      </c>
      <c r="P15" s="117">
        <f>D15-C15</f>
        <v>0</v>
      </c>
      <c r="Q15" s="117">
        <f t="shared" si="6"/>
        <v>0</v>
      </c>
      <c r="R15" s="117">
        <f t="shared" si="2"/>
        <v>0</v>
      </c>
      <c r="S15" s="117">
        <f t="shared" si="32"/>
        <v>0</v>
      </c>
      <c r="T15" s="118">
        <f t="shared" si="7"/>
        <v>0</v>
      </c>
      <c r="U15" s="129">
        <f t="shared" si="8"/>
        <v>0</v>
      </c>
      <c r="V15" s="119">
        <f t="shared" si="9"/>
        <v>0</v>
      </c>
      <c r="W15" s="119">
        <f t="shared" si="10"/>
        <v>0</v>
      </c>
      <c r="X15" s="119">
        <f t="shared" si="11"/>
        <v>0</v>
      </c>
      <c r="Y15" s="24">
        <f t="shared" si="12"/>
        <v>0</v>
      </c>
      <c r="Z15" s="26" t="s">
        <v>63</v>
      </c>
      <c r="AA15" s="134">
        <f>SUM(U11:U17)</f>
        <v>0</v>
      </c>
      <c r="AB15" s="133">
        <f>IF(AC14&gt;AB14,0,AB14-AC14)</f>
        <v>0</v>
      </c>
      <c r="AC15" s="135"/>
      <c r="AD15" s="26"/>
      <c r="AE15" s="27">
        <v>0.35416666666666602</v>
      </c>
      <c r="AF15" s="105"/>
      <c r="AG15" s="123">
        <f t="shared" si="13"/>
        <v>0</v>
      </c>
      <c r="AH15" s="108">
        <f t="shared" si="13"/>
        <v>0</v>
      </c>
      <c r="AI15" s="108">
        <f t="shared" si="13"/>
        <v>0</v>
      </c>
      <c r="AJ15" s="123">
        <f t="shared" si="4"/>
        <v>0</v>
      </c>
      <c r="AK15" s="108"/>
      <c r="AL15" s="108"/>
      <c r="AM15" s="108">
        <f t="shared" si="14"/>
        <v>0</v>
      </c>
      <c r="AN15" s="105">
        <f t="shared" si="15"/>
        <v>0</v>
      </c>
      <c r="AO15" s="124">
        <f t="shared" si="16"/>
        <v>0</v>
      </c>
      <c r="AP15" s="125">
        <f t="shared" si="17"/>
        <v>0</v>
      </c>
      <c r="AQ15" s="126">
        <f t="shared" si="18"/>
        <v>0</v>
      </c>
      <c r="AR15" s="127">
        <f t="shared" si="19"/>
        <v>0</v>
      </c>
      <c r="AS15" s="126">
        <f t="shared" si="20"/>
        <v>0</v>
      </c>
      <c r="AT15" s="127">
        <f t="shared" si="21"/>
        <v>0</v>
      </c>
      <c r="AU15" s="126">
        <f t="shared" si="22"/>
        <v>0</v>
      </c>
      <c r="AV15" s="127">
        <f t="shared" si="23"/>
        <v>0</v>
      </c>
      <c r="AW15" s="126">
        <f t="shared" si="24"/>
        <v>0</v>
      </c>
      <c r="AX15" s="127">
        <f t="shared" si="25"/>
        <v>0</v>
      </c>
      <c r="AY15" s="126">
        <f t="shared" si="26"/>
        <v>0</v>
      </c>
      <c r="AZ15" s="127">
        <f t="shared" si="27"/>
        <v>0</v>
      </c>
      <c r="BA15" s="126">
        <f t="shared" si="28"/>
        <v>0</v>
      </c>
      <c r="BB15" s="127">
        <f t="shared" si="29"/>
        <v>0</v>
      </c>
      <c r="BC15" s="126">
        <f t="shared" si="30"/>
        <v>0</v>
      </c>
      <c r="BD15" s="128">
        <f t="shared" si="31"/>
        <v>0</v>
      </c>
      <c r="BE15" s="33"/>
    </row>
    <row r="16" spans="1:57" s="32" customFormat="1" ht="17.100000000000001" customHeight="1" x14ac:dyDescent="0.25">
      <c r="A16" s="113" t="s">
        <v>64</v>
      </c>
      <c r="B16" s="327"/>
      <c r="C16" s="334"/>
      <c r="D16" s="335"/>
      <c r="E16" s="336"/>
      <c r="F16" s="335"/>
      <c r="G16" s="336"/>
      <c r="H16" s="337"/>
      <c r="I16" s="336"/>
      <c r="J16" s="337"/>
      <c r="K16" s="332"/>
      <c r="L16" s="338">
        <f t="shared" si="5"/>
        <v>0</v>
      </c>
      <c r="M16" s="98">
        <f t="shared" si="0"/>
        <v>0</v>
      </c>
      <c r="N16" s="99">
        <f>W16</f>
        <v>0</v>
      </c>
      <c r="O16" s="100">
        <f t="shared" si="1"/>
        <v>0</v>
      </c>
      <c r="P16" s="117">
        <f t="shared" ref="P16:P35" si="33">D16-C16</f>
        <v>0</v>
      </c>
      <c r="Q16" s="117">
        <f t="shared" si="6"/>
        <v>0</v>
      </c>
      <c r="R16" s="117">
        <f t="shared" si="2"/>
        <v>0</v>
      </c>
      <c r="S16" s="117">
        <f t="shared" si="32"/>
        <v>0</v>
      </c>
      <c r="T16" s="118">
        <f t="shared" si="7"/>
        <v>0</v>
      </c>
      <c r="U16" s="129">
        <f t="shared" si="8"/>
        <v>0</v>
      </c>
      <c r="V16" s="119">
        <f t="shared" si="9"/>
        <v>0</v>
      </c>
      <c r="W16" s="119">
        <f t="shared" si="10"/>
        <v>0</v>
      </c>
      <c r="X16" s="119">
        <f t="shared" si="11"/>
        <v>0</v>
      </c>
      <c r="Y16" s="24">
        <f t="shared" si="12"/>
        <v>0</v>
      </c>
      <c r="Z16" s="136" t="s">
        <v>65</v>
      </c>
      <c r="AA16" s="137"/>
      <c r="AB16" s="138">
        <f>AA15-AB15-AB13-AB12-AA13-AA12</f>
        <v>0</v>
      </c>
      <c r="AC16" s="139"/>
      <c r="AD16" s="26"/>
      <c r="AE16" s="27">
        <v>0.36458333333333298</v>
      </c>
      <c r="AF16" s="105"/>
      <c r="AG16" s="123">
        <f t="shared" si="13"/>
        <v>0</v>
      </c>
      <c r="AH16" s="108">
        <f t="shared" si="13"/>
        <v>0</v>
      </c>
      <c r="AI16" s="108">
        <f t="shared" si="13"/>
        <v>0</v>
      </c>
      <c r="AJ16" s="123">
        <f t="shared" si="4"/>
        <v>0</v>
      </c>
      <c r="AK16" s="108"/>
      <c r="AL16" s="108"/>
      <c r="AM16" s="108">
        <f t="shared" si="14"/>
        <v>0</v>
      </c>
      <c r="AN16" s="105">
        <f t="shared" si="15"/>
        <v>0</v>
      </c>
      <c r="AO16" s="124">
        <f t="shared" si="16"/>
        <v>0</v>
      </c>
      <c r="AP16" s="125">
        <f t="shared" si="17"/>
        <v>0</v>
      </c>
      <c r="AQ16" s="126">
        <f t="shared" si="18"/>
        <v>0</v>
      </c>
      <c r="AR16" s="127">
        <f t="shared" si="19"/>
        <v>0</v>
      </c>
      <c r="AS16" s="126">
        <f t="shared" si="20"/>
        <v>0</v>
      </c>
      <c r="AT16" s="127">
        <f t="shared" si="21"/>
        <v>0</v>
      </c>
      <c r="AU16" s="126">
        <f t="shared" si="22"/>
        <v>0</v>
      </c>
      <c r="AV16" s="127">
        <f t="shared" si="23"/>
        <v>0</v>
      </c>
      <c r="AW16" s="126">
        <f t="shared" si="24"/>
        <v>0</v>
      </c>
      <c r="AX16" s="127">
        <f t="shared" si="25"/>
        <v>0</v>
      </c>
      <c r="AY16" s="126">
        <f t="shared" si="26"/>
        <v>0</v>
      </c>
      <c r="AZ16" s="127">
        <f t="shared" si="27"/>
        <v>0</v>
      </c>
      <c r="BA16" s="126">
        <f t="shared" si="28"/>
        <v>0</v>
      </c>
      <c r="BB16" s="127">
        <f t="shared" si="29"/>
        <v>0</v>
      </c>
      <c r="BC16" s="126">
        <f t="shared" si="30"/>
        <v>0</v>
      </c>
      <c r="BD16" s="128">
        <f t="shared" si="31"/>
        <v>0</v>
      </c>
      <c r="BE16" s="33"/>
    </row>
    <row r="17" spans="1:57" s="32" customFormat="1" ht="17.100000000000001" customHeight="1" thickBot="1" x14ac:dyDescent="0.3">
      <c r="A17" s="140" t="s">
        <v>66</v>
      </c>
      <c r="B17" s="327"/>
      <c r="C17" s="334"/>
      <c r="D17" s="335"/>
      <c r="E17" s="336"/>
      <c r="F17" s="335"/>
      <c r="G17" s="339"/>
      <c r="H17" s="340"/>
      <c r="I17" s="339"/>
      <c r="J17" s="340"/>
      <c r="K17" s="332"/>
      <c r="L17" s="338">
        <f t="shared" si="5"/>
        <v>0</v>
      </c>
      <c r="M17" s="141">
        <f>T17*24</f>
        <v>0</v>
      </c>
      <c r="N17" s="142">
        <f>W17</f>
        <v>0</v>
      </c>
      <c r="O17" s="143">
        <f>X17</f>
        <v>0</v>
      </c>
      <c r="P17" s="117">
        <f t="shared" si="33"/>
        <v>0</v>
      </c>
      <c r="Q17" s="117">
        <f t="shared" si="6"/>
        <v>0</v>
      </c>
      <c r="R17" s="117">
        <f t="shared" si="2"/>
        <v>0</v>
      </c>
      <c r="S17" s="117">
        <f t="shared" si="32"/>
        <v>0</v>
      </c>
      <c r="T17" s="118">
        <f t="shared" si="7"/>
        <v>0</v>
      </c>
      <c r="U17" s="144">
        <f t="shared" si="8"/>
        <v>0</v>
      </c>
      <c r="V17" s="145">
        <f t="shared" si="9"/>
        <v>0</v>
      </c>
      <c r="W17" s="145">
        <f t="shared" si="10"/>
        <v>0</v>
      </c>
      <c r="X17" s="145">
        <f t="shared" si="11"/>
        <v>0</v>
      </c>
      <c r="Y17" s="52">
        <f t="shared" si="12"/>
        <v>0</v>
      </c>
      <c r="Z17" s="26"/>
      <c r="AA17" s="26"/>
      <c r="AB17" s="26"/>
      <c r="AC17" s="24"/>
      <c r="AD17" s="26"/>
      <c r="AE17" s="27">
        <v>0.375</v>
      </c>
      <c r="AF17" s="105"/>
      <c r="AG17" s="123">
        <f t="shared" si="13"/>
        <v>0</v>
      </c>
      <c r="AH17" s="108">
        <f t="shared" si="13"/>
        <v>0</v>
      </c>
      <c r="AI17" s="108">
        <f t="shared" si="13"/>
        <v>0</v>
      </c>
      <c r="AJ17" s="123">
        <f t="shared" si="4"/>
        <v>0</v>
      </c>
      <c r="AK17" s="108"/>
      <c r="AL17" s="108"/>
      <c r="AM17" s="108">
        <f t="shared" si="14"/>
        <v>0</v>
      </c>
      <c r="AN17" s="105">
        <f t="shared" si="15"/>
        <v>0</v>
      </c>
      <c r="AO17" s="124">
        <f t="shared" si="16"/>
        <v>0</v>
      </c>
      <c r="AP17" s="125">
        <f t="shared" si="17"/>
        <v>0</v>
      </c>
      <c r="AQ17" s="126">
        <f t="shared" si="18"/>
        <v>0</v>
      </c>
      <c r="AR17" s="127">
        <f t="shared" si="19"/>
        <v>0</v>
      </c>
      <c r="AS17" s="126">
        <f t="shared" si="20"/>
        <v>0</v>
      </c>
      <c r="AT17" s="127">
        <f t="shared" si="21"/>
        <v>0</v>
      </c>
      <c r="AU17" s="126">
        <f t="shared" si="22"/>
        <v>0</v>
      </c>
      <c r="AV17" s="127">
        <f t="shared" si="23"/>
        <v>0</v>
      </c>
      <c r="AW17" s="126">
        <f t="shared" si="24"/>
        <v>0</v>
      </c>
      <c r="AX17" s="127">
        <f t="shared" si="25"/>
        <v>0</v>
      </c>
      <c r="AY17" s="126">
        <f t="shared" si="26"/>
        <v>0</v>
      </c>
      <c r="AZ17" s="127">
        <f t="shared" si="27"/>
        <v>0</v>
      </c>
      <c r="BA17" s="126">
        <f t="shared" si="28"/>
        <v>0</v>
      </c>
      <c r="BB17" s="127">
        <f t="shared" si="29"/>
        <v>0</v>
      </c>
      <c r="BC17" s="126">
        <f t="shared" si="30"/>
        <v>0</v>
      </c>
      <c r="BD17" s="128">
        <f t="shared" si="31"/>
        <v>0</v>
      </c>
      <c r="BE17" s="33"/>
    </row>
    <row r="18" spans="1:57" s="32" customFormat="1" ht="17.100000000000001" customHeight="1" thickBot="1" x14ac:dyDescent="0.3">
      <c r="A18" s="146"/>
      <c r="B18" s="220"/>
      <c r="C18" s="341"/>
      <c r="D18" s="341"/>
      <c r="E18" s="341"/>
      <c r="F18" s="341"/>
      <c r="G18" s="342"/>
      <c r="H18" s="343"/>
      <c r="I18" s="342"/>
      <c r="J18" s="343"/>
      <c r="K18" s="344" t="s">
        <v>113</v>
      </c>
      <c r="L18" s="345">
        <f>SUM(L11:L17)</f>
        <v>0</v>
      </c>
      <c r="M18" s="152">
        <f>AB16</f>
        <v>0</v>
      </c>
      <c r="N18" s="153">
        <f>AB15+AA13+AA12</f>
        <v>0</v>
      </c>
      <c r="O18" s="154">
        <f>AB13+AB12</f>
        <v>0</v>
      </c>
      <c r="P18" s="117"/>
      <c r="Q18" s="117"/>
      <c r="R18" s="117"/>
      <c r="S18" s="117"/>
      <c r="T18" s="118"/>
      <c r="U18" s="129"/>
      <c r="V18" s="104"/>
      <c r="W18" s="104"/>
      <c r="X18" s="104"/>
      <c r="Y18" s="155">
        <f>SUM(Y11:Y17)</f>
        <v>0</v>
      </c>
      <c r="Z18" s="26"/>
      <c r="AA18" s="26"/>
      <c r="AB18" s="26"/>
      <c r="AC18" s="24"/>
      <c r="AD18" s="26"/>
      <c r="AE18" s="27">
        <v>0.38541666666666602</v>
      </c>
      <c r="AF18" s="105"/>
      <c r="AG18" s="123"/>
      <c r="AH18" s="108"/>
      <c r="AI18" s="108"/>
      <c r="AJ18" s="123">
        <f t="shared" si="4"/>
        <v>0</v>
      </c>
      <c r="AK18" s="108"/>
      <c r="AL18" s="108"/>
      <c r="AM18" s="108">
        <f t="shared" si="14"/>
        <v>0</v>
      </c>
      <c r="AN18" s="105">
        <f t="shared" si="15"/>
        <v>0</v>
      </c>
      <c r="AO18" s="124"/>
      <c r="AP18" s="125"/>
      <c r="AQ18" s="126"/>
      <c r="AR18" s="127"/>
      <c r="AS18" s="126"/>
      <c r="AT18" s="127"/>
      <c r="AU18" s="126"/>
      <c r="AV18" s="127"/>
      <c r="AW18" s="126"/>
      <c r="AX18" s="127"/>
      <c r="AY18" s="126"/>
      <c r="AZ18" s="127"/>
      <c r="BA18" s="126"/>
      <c r="BB18" s="127"/>
      <c r="BC18" s="126"/>
      <c r="BD18" s="128"/>
      <c r="BE18" s="33"/>
    </row>
    <row r="19" spans="1:57" ht="17.100000000000001" customHeight="1" x14ac:dyDescent="0.25">
      <c r="A19" s="156" t="s">
        <v>57</v>
      </c>
      <c r="B19" s="327"/>
      <c r="C19" s="334"/>
      <c r="D19" s="335"/>
      <c r="E19" s="336"/>
      <c r="F19" s="335"/>
      <c r="G19" s="336"/>
      <c r="H19" s="337"/>
      <c r="I19" s="336"/>
      <c r="J19" s="337"/>
      <c r="K19" s="332"/>
      <c r="L19" s="338">
        <f t="shared" si="5"/>
        <v>0</v>
      </c>
      <c r="M19" s="98">
        <f t="shared" ref="M19:M25" si="34">T19*24</f>
        <v>0</v>
      </c>
      <c r="N19" s="99">
        <f t="shared" ref="N19:O24" si="35">W19</f>
        <v>0</v>
      </c>
      <c r="O19" s="100">
        <f t="shared" si="35"/>
        <v>0</v>
      </c>
      <c r="P19" s="117">
        <f t="shared" si="33"/>
        <v>0</v>
      </c>
      <c r="Q19" s="117">
        <f t="shared" si="6"/>
        <v>0</v>
      </c>
      <c r="R19" s="117">
        <f t="shared" ref="R19:R25" si="36">H19-G19</f>
        <v>0</v>
      </c>
      <c r="S19" s="117">
        <f t="shared" ref="S19:S25" si="37">J19-I19</f>
        <v>0</v>
      </c>
      <c r="T19" s="118">
        <f t="shared" si="7"/>
        <v>0</v>
      </c>
      <c r="U19" s="102">
        <f t="shared" si="8"/>
        <v>0</v>
      </c>
      <c r="V19" s="103">
        <f>U19-X19-W19</f>
        <v>0</v>
      </c>
      <c r="W19" s="103">
        <f>IF(U19&gt;8,U19-8-X19,0)</f>
        <v>0</v>
      </c>
      <c r="X19" s="103">
        <f>IF(U19&gt;12,U19-12,0)</f>
        <v>0</v>
      </c>
      <c r="Y19" s="9">
        <f>IF(U19&gt;0,1,0)</f>
        <v>0</v>
      </c>
      <c r="Z19" s="104"/>
      <c r="AA19" s="26" t="s">
        <v>39</v>
      </c>
      <c r="AB19" s="26" t="s">
        <v>40</v>
      </c>
      <c r="AC19" s="24"/>
      <c r="AD19" s="26"/>
      <c r="AE19" s="27">
        <v>0.39583333333333298</v>
      </c>
      <c r="AF19" s="105"/>
      <c r="AG19" s="123">
        <f t="shared" si="13"/>
        <v>0</v>
      </c>
      <c r="AH19" s="108">
        <f t="shared" si="13"/>
        <v>0</v>
      </c>
      <c r="AI19" s="108">
        <f t="shared" si="13"/>
        <v>0</v>
      </c>
      <c r="AJ19" s="123">
        <f t="shared" si="4"/>
        <v>0</v>
      </c>
      <c r="AK19" s="108"/>
      <c r="AL19" s="108"/>
      <c r="AM19" s="108">
        <f t="shared" si="14"/>
        <v>0</v>
      </c>
      <c r="AN19" s="105">
        <f t="shared" si="15"/>
        <v>0</v>
      </c>
      <c r="AO19" s="124">
        <f t="shared" si="16"/>
        <v>0</v>
      </c>
      <c r="AP19" s="125">
        <f t="shared" ref="AP19:AP25" si="38">IF(K19="vac",AO19,0)</f>
        <v>0</v>
      </c>
      <c r="AQ19" s="126">
        <f t="shared" ref="AQ19:AQ35" si="39">IF(AP19&lt;0,0,AP19)</f>
        <v>0</v>
      </c>
      <c r="AR19" s="127">
        <f t="shared" ref="AR19:AR25" si="40">IF(K19="Sick",AO19,0)</f>
        <v>0</v>
      </c>
      <c r="AS19" s="126">
        <f t="shared" si="20"/>
        <v>0</v>
      </c>
      <c r="AT19" s="127">
        <f t="shared" ref="AT19:AT25" si="41">IF(K19="Holi",AO19,0)</f>
        <v>0</v>
      </c>
      <c r="AU19" s="126">
        <f t="shared" si="22"/>
        <v>0</v>
      </c>
      <c r="AV19" s="127">
        <f t="shared" ref="AV19:AV25" si="42">IF(K19="fmsk",AO19,0)</f>
        <v>0</v>
      </c>
      <c r="AW19" s="126">
        <f t="shared" si="24"/>
        <v>0</v>
      </c>
      <c r="AX19" s="127">
        <f t="shared" ref="AX19:AX25" si="43">IF(K19="jury",AO19,0)</f>
        <v>0</v>
      </c>
      <c r="AY19" s="126">
        <f t="shared" si="26"/>
        <v>0</v>
      </c>
      <c r="AZ19" s="127">
        <f t="shared" ref="AZ19:AZ25" si="44">IF(K19="brvm",AO19,0)</f>
        <v>0</v>
      </c>
      <c r="BA19" s="126">
        <f t="shared" si="28"/>
        <v>0</v>
      </c>
      <c r="BB19" s="127">
        <f t="shared" ref="BB19:BB25" si="45">IF(K19="heat",AO19,0)</f>
        <v>0</v>
      </c>
      <c r="BC19" s="126">
        <f t="shared" si="30"/>
        <v>0</v>
      </c>
      <c r="BD19" s="128">
        <f t="shared" si="31"/>
        <v>0</v>
      </c>
      <c r="BE19" s="33"/>
    </row>
    <row r="20" spans="1:57" ht="17.100000000000001" customHeight="1" x14ac:dyDescent="0.25">
      <c r="A20" s="157" t="s">
        <v>58</v>
      </c>
      <c r="B20" s="327"/>
      <c r="C20" s="334"/>
      <c r="D20" s="335"/>
      <c r="E20" s="336"/>
      <c r="F20" s="335"/>
      <c r="G20" s="336"/>
      <c r="H20" s="337"/>
      <c r="I20" s="336"/>
      <c r="J20" s="337"/>
      <c r="K20" s="332"/>
      <c r="L20" s="338">
        <f t="shared" si="5"/>
        <v>0</v>
      </c>
      <c r="M20" s="98">
        <f t="shared" si="34"/>
        <v>0</v>
      </c>
      <c r="N20" s="99">
        <f t="shared" si="35"/>
        <v>0</v>
      </c>
      <c r="O20" s="100">
        <f t="shared" si="35"/>
        <v>0</v>
      </c>
      <c r="P20" s="117">
        <f t="shared" si="33"/>
        <v>0</v>
      </c>
      <c r="Q20" s="117">
        <f t="shared" si="6"/>
        <v>0</v>
      </c>
      <c r="R20" s="117">
        <f t="shared" si="36"/>
        <v>0</v>
      </c>
      <c r="S20" s="117">
        <f t="shared" si="37"/>
        <v>0</v>
      </c>
      <c r="T20" s="118">
        <f t="shared" si="7"/>
        <v>0</v>
      </c>
      <c r="U20" s="129">
        <f t="shared" si="8"/>
        <v>0</v>
      </c>
      <c r="V20" s="119">
        <f t="shared" ref="V20:V25" si="46">U20-X20-W20</f>
        <v>0</v>
      </c>
      <c r="W20" s="119">
        <f t="shared" ref="W20:W25" si="47">IF(U20&gt;8,U20-8-X20,0)</f>
        <v>0</v>
      </c>
      <c r="X20" s="119">
        <f t="shared" ref="X20:X25" si="48">IF(U20&gt;12,U20-12,0)</f>
        <v>0</v>
      </c>
      <c r="Y20" s="24">
        <f t="shared" ref="Y20:Y25" si="49">IF(U20&gt;0,1,0)</f>
        <v>0</v>
      </c>
      <c r="Z20" s="26"/>
      <c r="AA20" s="120">
        <f>IF(AC20&gt;0,U25-AB20,0)</f>
        <v>0</v>
      </c>
      <c r="AB20" s="121">
        <f>IF(AC20&gt;0,IF(U25&gt;8,U25-8,0),0)</f>
        <v>0</v>
      </c>
      <c r="AC20" s="122">
        <f>IF(Y26&gt;6,1,0)</f>
        <v>0</v>
      </c>
      <c r="AE20" s="27">
        <v>0.40625</v>
      </c>
      <c r="AF20" s="105"/>
      <c r="AG20" s="123">
        <f t="shared" si="13"/>
        <v>0</v>
      </c>
      <c r="AH20" s="108">
        <f t="shared" si="13"/>
        <v>0</v>
      </c>
      <c r="AI20" s="108">
        <f t="shared" si="13"/>
        <v>0</v>
      </c>
      <c r="AJ20" s="123">
        <f t="shared" si="4"/>
        <v>0</v>
      </c>
      <c r="AK20" s="108"/>
      <c r="AL20" s="108"/>
      <c r="AM20" s="108">
        <f t="shared" si="14"/>
        <v>0</v>
      </c>
      <c r="AN20" s="105">
        <f t="shared" si="15"/>
        <v>0</v>
      </c>
      <c r="AO20" s="124">
        <f t="shared" si="16"/>
        <v>0</v>
      </c>
      <c r="AP20" s="125">
        <f t="shared" si="38"/>
        <v>0</v>
      </c>
      <c r="AQ20" s="126">
        <f t="shared" si="39"/>
        <v>0</v>
      </c>
      <c r="AR20" s="127">
        <f t="shared" si="40"/>
        <v>0</v>
      </c>
      <c r="AS20" s="126">
        <f t="shared" si="20"/>
        <v>0</v>
      </c>
      <c r="AT20" s="127">
        <f t="shared" si="41"/>
        <v>0</v>
      </c>
      <c r="AU20" s="126">
        <f t="shared" si="22"/>
        <v>0</v>
      </c>
      <c r="AV20" s="127">
        <f t="shared" si="42"/>
        <v>0</v>
      </c>
      <c r="AW20" s="126">
        <f t="shared" si="24"/>
        <v>0</v>
      </c>
      <c r="AX20" s="127">
        <f t="shared" si="43"/>
        <v>0</v>
      </c>
      <c r="AY20" s="126">
        <f t="shared" si="26"/>
        <v>0</v>
      </c>
      <c r="AZ20" s="127">
        <f t="shared" si="44"/>
        <v>0</v>
      </c>
      <c r="BA20" s="126">
        <f t="shared" si="28"/>
        <v>0</v>
      </c>
      <c r="BB20" s="127">
        <f t="shared" si="45"/>
        <v>0</v>
      </c>
      <c r="BC20" s="126">
        <f t="shared" si="30"/>
        <v>0</v>
      </c>
      <c r="BD20" s="128">
        <f t="shared" si="31"/>
        <v>0</v>
      </c>
      <c r="BE20" s="33"/>
    </row>
    <row r="21" spans="1:57" ht="17.100000000000001" customHeight="1" x14ac:dyDescent="0.25">
      <c r="A21" s="157" t="s">
        <v>59</v>
      </c>
      <c r="B21" s="327"/>
      <c r="C21" s="334"/>
      <c r="D21" s="335"/>
      <c r="E21" s="336"/>
      <c r="F21" s="335"/>
      <c r="G21" s="336"/>
      <c r="H21" s="337"/>
      <c r="I21" s="336"/>
      <c r="J21" s="337"/>
      <c r="K21" s="332"/>
      <c r="L21" s="338">
        <f t="shared" si="5"/>
        <v>0</v>
      </c>
      <c r="M21" s="98">
        <f t="shared" si="34"/>
        <v>0</v>
      </c>
      <c r="N21" s="99">
        <f t="shared" si="35"/>
        <v>0</v>
      </c>
      <c r="O21" s="100">
        <f t="shared" si="35"/>
        <v>0</v>
      </c>
      <c r="P21" s="117">
        <f t="shared" si="33"/>
        <v>0</v>
      </c>
      <c r="Q21" s="117">
        <f t="shared" si="6"/>
        <v>0</v>
      </c>
      <c r="R21" s="117">
        <f t="shared" si="36"/>
        <v>0</v>
      </c>
      <c r="S21" s="117">
        <f t="shared" si="37"/>
        <v>0</v>
      </c>
      <c r="T21" s="118">
        <f t="shared" si="7"/>
        <v>0</v>
      </c>
      <c r="U21" s="129">
        <f t="shared" si="8"/>
        <v>0</v>
      </c>
      <c r="V21" s="119">
        <f t="shared" si="46"/>
        <v>0</v>
      </c>
      <c r="W21" s="119">
        <f t="shared" si="47"/>
        <v>0</v>
      </c>
      <c r="X21" s="119">
        <f t="shared" si="48"/>
        <v>0</v>
      </c>
      <c r="Y21" s="24">
        <f t="shared" si="49"/>
        <v>0</v>
      </c>
      <c r="Z21" s="130" t="s">
        <v>60</v>
      </c>
      <c r="AA21" s="120">
        <f>IF(AC20&gt;0,W19+W20+W21+W22+W23+W24,W19+W20+W21+W22+W23+W24+W25)</f>
        <v>0</v>
      </c>
      <c r="AB21" s="131">
        <f>IF(AC20&gt;0,X19+X20+X21+X22+X23+X24,X19+X20+X21+X22+X23+X24+X25)</f>
        <v>0</v>
      </c>
      <c r="AC21" s="132"/>
      <c r="AE21" s="27">
        <v>0.41666666666666702</v>
      </c>
      <c r="AF21" s="105"/>
      <c r="AG21" s="123">
        <f t="shared" si="13"/>
        <v>0</v>
      </c>
      <c r="AH21" s="108">
        <f t="shared" si="13"/>
        <v>0</v>
      </c>
      <c r="AI21" s="108">
        <f t="shared" si="13"/>
        <v>0</v>
      </c>
      <c r="AJ21" s="123">
        <f t="shared" si="4"/>
        <v>0</v>
      </c>
      <c r="AK21" s="108"/>
      <c r="AL21" s="108"/>
      <c r="AM21" s="108">
        <f t="shared" si="14"/>
        <v>0</v>
      </c>
      <c r="AN21" s="105">
        <f t="shared" si="15"/>
        <v>0</v>
      </c>
      <c r="AO21" s="124">
        <f t="shared" si="16"/>
        <v>0</v>
      </c>
      <c r="AP21" s="125">
        <f t="shared" si="38"/>
        <v>0</v>
      </c>
      <c r="AQ21" s="126">
        <f t="shared" si="39"/>
        <v>0</v>
      </c>
      <c r="AR21" s="127">
        <f t="shared" si="40"/>
        <v>0</v>
      </c>
      <c r="AS21" s="126">
        <f t="shared" si="20"/>
        <v>0</v>
      </c>
      <c r="AT21" s="127">
        <f t="shared" si="41"/>
        <v>0</v>
      </c>
      <c r="AU21" s="126">
        <f t="shared" si="22"/>
        <v>0</v>
      </c>
      <c r="AV21" s="127">
        <f t="shared" si="42"/>
        <v>0</v>
      </c>
      <c r="AW21" s="126">
        <f t="shared" si="24"/>
        <v>0</v>
      </c>
      <c r="AX21" s="127">
        <f t="shared" si="43"/>
        <v>0</v>
      </c>
      <c r="AY21" s="126">
        <f t="shared" si="26"/>
        <v>0</v>
      </c>
      <c r="AZ21" s="127">
        <f t="shared" si="44"/>
        <v>0</v>
      </c>
      <c r="BA21" s="126">
        <f t="shared" si="28"/>
        <v>0</v>
      </c>
      <c r="BB21" s="127">
        <f t="shared" si="45"/>
        <v>0</v>
      </c>
      <c r="BC21" s="126">
        <f t="shared" si="30"/>
        <v>0</v>
      </c>
      <c r="BD21" s="128">
        <f t="shared" si="31"/>
        <v>0</v>
      </c>
      <c r="BE21" s="33"/>
    </row>
    <row r="22" spans="1:57" ht="17.100000000000001" customHeight="1" x14ac:dyDescent="0.25">
      <c r="A22" s="157" t="s">
        <v>61</v>
      </c>
      <c r="B22" s="327"/>
      <c r="C22" s="334"/>
      <c r="D22" s="335"/>
      <c r="E22" s="336"/>
      <c r="F22" s="335"/>
      <c r="G22" s="336"/>
      <c r="H22" s="337"/>
      <c r="I22" s="336"/>
      <c r="J22" s="337"/>
      <c r="K22" s="332"/>
      <c r="L22" s="338">
        <f t="shared" si="5"/>
        <v>0</v>
      </c>
      <c r="M22" s="98">
        <f t="shared" si="34"/>
        <v>0</v>
      </c>
      <c r="N22" s="99">
        <f t="shared" si="35"/>
        <v>0</v>
      </c>
      <c r="O22" s="100">
        <f t="shared" si="35"/>
        <v>0</v>
      </c>
      <c r="P22" s="117">
        <f t="shared" si="33"/>
        <v>0</v>
      </c>
      <c r="Q22" s="117">
        <f t="shared" si="6"/>
        <v>0</v>
      </c>
      <c r="R22" s="117">
        <f t="shared" si="36"/>
        <v>0</v>
      </c>
      <c r="S22" s="117">
        <f t="shared" si="37"/>
        <v>0</v>
      </c>
      <c r="T22" s="118">
        <f t="shared" si="7"/>
        <v>0</v>
      </c>
      <c r="U22" s="129">
        <f t="shared" si="8"/>
        <v>0</v>
      </c>
      <c r="V22" s="119">
        <f t="shared" si="46"/>
        <v>0</v>
      </c>
      <c r="W22" s="119">
        <f t="shared" si="47"/>
        <v>0</v>
      </c>
      <c r="X22" s="119">
        <f t="shared" si="48"/>
        <v>0</v>
      </c>
      <c r="Y22" s="24">
        <f t="shared" si="49"/>
        <v>0</v>
      </c>
      <c r="Z22" s="26" t="s">
        <v>103</v>
      </c>
      <c r="AA22" s="119"/>
      <c r="AB22" s="133">
        <f>IF(AA23&gt;40,AA23-40,0)</f>
        <v>0</v>
      </c>
      <c r="AC22" s="241">
        <f>AB21+AB20+AA20+AA21</f>
        <v>0</v>
      </c>
      <c r="AE22" s="27">
        <v>0.42708333333333298</v>
      </c>
      <c r="AF22" s="105"/>
      <c r="AG22" s="123">
        <f t="shared" si="13"/>
        <v>0</v>
      </c>
      <c r="AH22" s="108">
        <f t="shared" si="13"/>
        <v>0</v>
      </c>
      <c r="AI22" s="108">
        <f t="shared" si="13"/>
        <v>0</v>
      </c>
      <c r="AJ22" s="123">
        <f t="shared" si="4"/>
        <v>0</v>
      </c>
      <c r="AK22" s="108"/>
      <c r="AL22" s="108"/>
      <c r="AM22" s="108">
        <f t="shared" si="14"/>
        <v>0</v>
      </c>
      <c r="AN22" s="105">
        <f t="shared" si="15"/>
        <v>0</v>
      </c>
      <c r="AO22" s="124">
        <f t="shared" si="16"/>
        <v>0</v>
      </c>
      <c r="AP22" s="125">
        <f t="shared" si="38"/>
        <v>0</v>
      </c>
      <c r="AQ22" s="126">
        <f t="shared" si="39"/>
        <v>0</v>
      </c>
      <c r="AR22" s="127">
        <f t="shared" si="40"/>
        <v>0</v>
      </c>
      <c r="AS22" s="126">
        <f t="shared" si="20"/>
        <v>0</v>
      </c>
      <c r="AT22" s="127">
        <f t="shared" si="41"/>
        <v>0</v>
      </c>
      <c r="AU22" s="126">
        <f t="shared" si="22"/>
        <v>0</v>
      </c>
      <c r="AV22" s="127">
        <f t="shared" si="42"/>
        <v>0</v>
      </c>
      <c r="AW22" s="126">
        <f t="shared" si="24"/>
        <v>0</v>
      </c>
      <c r="AX22" s="127">
        <f t="shared" si="43"/>
        <v>0</v>
      </c>
      <c r="AY22" s="126">
        <f t="shared" si="26"/>
        <v>0</v>
      </c>
      <c r="AZ22" s="127">
        <f t="shared" si="44"/>
        <v>0</v>
      </c>
      <c r="BA22" s="126">
        <f t="shared" si="28"/>
        <v>0</v>
      </c>
      <c r="BB22" s="127">
        <f t="shared" si="45"/>
        <v>0</v>
      </c>
      <c r="BC22" s="126">
        <f t="shared" si="30"/>
        <v>0</v>
      </c>
      <c r="BD22" s="128">
        <f t="shared" si="31"/>
        <v>0</v>
      </c>
      <c r="BE22" s="33"/>
    </row>
    <row r="23" spans="1:57" ht="17.100000000000001" customHeight="1" x14ac:dyDescent="0.25">
      <c r="A23" s="157" t="s">
        <v>62</v>
      </c>
      <c r="B23" s="327"/>
      <c r="C23" s="334"/>
      <c r="D23" s="335"/>
      <c r="E23" s="336"/>
      <c r="F23" s="335"/>
      <c r="G23" s="336"/>
      <c r="H23" s="337"/>
      <c r="I23" s="336"/>
      <c r="J23" s="337"/>
      <c r="K23" s="332"/>
      <c r="L23" s="338">
        <f t="shared" si="5"/>
        <v>0</v>
      </c>
      <c r="M23" s="98">
        <f t="shared" si="34"/>
        <v>0</v>
      </c>
      <c r="N23" s="99">
        <f t="shared" si="35"/>
        <v>0</v>
      </c>
      <c r="O23" s="100">
        <f t="shared" si="35"/>
        <v>0</v>
      </c>
      <c r="P23" s="117">
        <f t="shared" si="33"/>
        <v>0</v>
      </c>
      <c r="Q23" s="117">
        <f t="shared" si="6"/>
        <v>0</v>
      </c>
      <c r="R23" s="117">
        <f t="shared" si="36"/>
        <v>0</v>
      </c>
      <c r="S23" s="117">
        <f t="shared" si="37"/>
        <v>0</v>
      </c>
      <c r="T23" s="118">
        <f t="shared" si="7"/>
        <v>0</v>
      </c>
      <c r="U23" s="129">
        <f t="shared" si="8"/>
        <v>0</v>
      </c>
      <c r="V23" s="119">
        <f t="shared" si="46"/>
        <v>0</v>
      </c>
      <c r="W23" s="119">
        <f t="shared" si="47"/>
        <v>0</v>
      </c>
      <c r="X23" s="119">
        <f t="shared" si="48"/>
        <v>0</v>
      </c>
      <c r="Y23" s="24">
        <f t="shared" si="49"/>
        <v>0</v>
      </c>
      <c r="Z23" s="26" t="s">
        <v>63</v>
      </c>
      <c r="AA23" s="134">
        <f>SUM(U19:U25)</f>
        <v>0</v>
      </c>
      <c r="AB23" s="133">
        <f>IF(AC22&gt;AB22,0,AB22-AC22)</f>
        <v>0</v>
      </c>
      <c r="AC23" s="135"/>
      <c r="AE23" s="27">
        <v>0.4375</v>
      </c>
      <c r="AF23" s="105"/>
      <c r="AG23" s="123">
        <f t="shared" si="13"/>
        <v>0</v>
      </c>
      <c r="AH23" s="108">
        <f t="shared" si="13"/>
        <v>0</v>
      </c>
      <c r="AI23" s="108">
        <f t="shared" si="13"/>
        <v>0</v>
      </c>
      <c r="AJ23" s="123">
        <f t="shared" si="4"/>
        <v>0</v>
      </c>
      <c r="AK23" s="108"/>
      <c r="AL23" s="108"/>
      <c r="AM23" s="108">
        <f t="shared" si="14"/>
        <v>0</v>
      </c>
      <c r="AN23" s="105">
        <f t="shared" si="15"/>
        <v>0</v>
      </c>
      <c r="AO23" s="124">
        <f t="shared" si="16"/>
        <v>0</v>
      </c>
      <c r="AP23" s="125">
        <f t="shared" si="38"/>
        <v>0</v>
      </c>
      <c r="AQ23" s="126">
        <f t="shared" si="39"/>
        <v>0</v>
      </c>
      <c r="AR23" s="127">
        <f t="shared" si="40"/>
        <v>0</v>
      </c>
      <c r="AS23" s="126">
        <f t="shared" si="20"/>
        <v>0</v>
      </c>
      <c r="AT23" s="127">
        <f t="shared" si="41"/>
        <v>0</v>
      </c>
      <c r="AU23" s="126">
        <f t="shared" si="22"/>
        <v>0</v>
      </c>
      <c r="AV23" s="127">
        <f t="shared" si="42"/>
        <v>0</v>
      </c>
      <c r="AW23" s="126">
        <f t="shared" si="24"/>
        <v>0</v>
      </c>
      <c r="AX23" s="127">
        <f t="shared" si="43"/>
        <v>0</v>
      </c>
      <c r="AY23" s="126">
        <f t="shared" si="26"/>
        <v>0</v>
      </c>
      <c r="AZ23" s="127">
        <f t="shared" si="44"/>
        <v>0</v>
      </c>
      <c r="BA23" s="126">
        <f t="shared" si="28"/>
        <v>0</v>
      </c>
      <c r="BB23" s="127">
        <f t="shared" si="45"/>
        <v>0</v>
      </c>
      <c r="BC23" s="126">
        <f t="shared" si="30"/>
        <v>0</v>
      </c>
      <c r="BD23" s="128">
        <f t="shared" si="31"/>
        <v>0</v>
      </c>
      <c r="BE23" s="33"/>
    </row>
    <row r="24" spans="1:57" s="32" customFormat="1" ht="17.100000000000001" customHeight="1" x14ac:dyDescent="0.25">
      <c r="A24" s="158" t="s">
        <v>64</v>
      </c>
      <c r="B24" s="327"/>
      <c r="C24" s="334"/>
      <c r="D24" s="335"/>
      <c r="E24" s="336"/>
      <c r="F24" s="335"/>
      <c r="G24" s="332"/>
      <c r="H24" s="346"/>
      <c r="I24" s="332"/>
      <c r="J24" s="346"/>
      <c r="K24" s="332"/>
      <c r="L24" s="338">
        <f t="shared" si="5"/>
        <v>0</v>
      </c>
      <c r="M24" s="98">
        <f t="shared" si="34"/>
        <v>0</v>
      </c>
      <c r="N24" s="99">
        <f t="shared" si="35"/>
        <v>0</v>
      </c>
      <c r="O24" s="100">
        <f t="shared" si="35"/>
        <v>0</v>
      </c>
      <c r="P24" s="117">
        <f t="shared" si="33"/>
        <v>0</v>
      </c>
      <c r="Q24" s="117">
        <f t="shared" si="6"/>
        <v>0</v>
      </c>
      <c r="R24" s="117">
        <f t="shared" si="36"/>
        <v>0</v>
      </c>
      <c r="S24" s="117">
        <f t="shared" si="37"/>
        <v>0</v>
      </c>
      <c r="T24" s="118">
        <f t="shared" si="7"/>
        <v>0</v>
      </c>
      <c r="U24" s="129">
        <f t="shared" si="8"/>
        <v>0</v>
      </c>
      <c r="V24" s="119">
        <f t="shared" si="46"/>
        <v>0</v>
      </c>
      <c r="W24" s="119">
        <f t="shared" si="47"/>
        <v>0</v>
      </c>
      <c r="X24" s="119">
        <f t="shared" si="48"/>
        <v>0</v>
      </c>
      <c r="Y24" s="24">
        <f t="shared" si="49"/>
        <v>0</v>
      </c>
      <c r="Z24" s="136" t="s">
        <v>65</v>
      </c>
      <c r="AA24" s="137"/>
      <c r="AB24" s="138">
        <f>AA23-AB23-AB21-AB20-AA21-AA20</f>
        <v>0</v>
      </c>
      <c r="AC24" s="139"/>
      <c r="AD24" s="26"/>
      <c r="AE24" s="27">
        <v>0.44791666666666602</v>
      </c>
      <c r="AF24" s="105"/>
      <c r="AG24" s="123">
        <f t="shared" si="13"/>
        <v>0</v>
      </c>
      <c r="AH24" s="108">
        <f t="shared" si="13"/>
        <v>0</v>
      </c>
      <c r="AI24" s="108">
        <f t="shared" si="13"/>
        <v>0</v>
      </c>
      <c r="AJ24" s="123">
        <f t="shared" si="4"/>
        <v>0</v>
      </c>
      <c r="AK24" s="108"/>
      <c r="AL24" s="108"/>
      <c r="AM24" s="108">
        <f t="shared" si="14"/>
        <v>0</v>
      </c>
      <c r="AN24" s="105">
        <f t="shared" si="15"/>
        <v>0</v>
      </c>
      <c r="AO24" s="124">
        <f t="shared" si="16"/>
        <v>0</v>
      </c>
      <c r="AP24" s="125">
        <f t="shared" si="38"/>
        <v>0</v>
      </c>
      <c r="AQ24" s="126">
        <f t="shared" si="39"/>
        <v>0</v>
      </c>
      <c r="AR24" s="127">
        <f t="shared" si="40"/>
        <v>0</v>
      </c>
      <c r="AS24" s="126">
        <f t="shared" si="20"/>
        <v>0</v>
      </c>
      <c r="AT24" s="127">
        <f t="shared" si="41"/>
        <v>0</v>
      </c>
      <c r="AU24" s="126">
        <f t="shared" si="22"/>
        <v>0</v>
      </c>
      <c r="AV24" s="127">
        <f t="shared" si="42"/>
        <v>0</v>
      </c>
      <c r="AW24" s="126">
        <f t="shared" si="24"/>
        <v>0</v>
      </c>
      <c r="AX24" s="127">
        <f t="shared" si="43"/>
        <v>0</v>
      </c>
      <c r="AY24" s="126">
        <f t="shared" si="26"/>
        <v>0</v>
      </c>
      <c r="AZ24" s="127">
        <f t="shared" si="44"/>
        <v>0</v>
      </c>
      <c r="BA24" s="126">
        <f t="shared" si="28"/>
        <v>0</v>
      </c>
      <c r="BB24" s="127">
        <f t="shared" si="45"/>
        <v>0</v>
      </c>
      <c r="BC24" s="126">
        <f t="shared" si="30"/>
        <v>0</v>
      </c>
      <c r="BD24" s="128">
        <f t="shared" si="31"/>
        <v>0</v>
      </c>
      <c r="BE24" s="33"/>
    </row>
    <row r="25" spans="1:57" s="32" customFormat="1" ht="17.100000000000001" customHeight="1" thickBot="1" x14ac:dyDescent="0.3">
      <c r="A25" s="159" t="s">
        <v>66</v>
      </c>
      <c r="B25" s="327"/>
      <c r="C25" s="334"/>
      <c r="D25" s="335"/>
      <c r="E25" s="336"/>
      <c r="F25" s="335"/>
      <c r="G25" s="347"/>
      <c r="H25" s="340"/>
      <c r="I25" s="347"/>
      <c r="J25" s="340"/>
      <c r="K25" s="332"/>
      <c r="L25" s="348">
        <f t="shared" si="5"/>
        <v>0</v>
      </c>
      <c r="M25" s="141">
        <f t="shared" si="34"/>
        <v>0</v>
      </c>
      <c r="N25" s="142">
        <f>W25</f>
        <v>0</v>
      </c>
      <c r="O25" s="143">
        <f>X25</f>
        <v>0</v>
      </c>
      <c r="P25" s="117">
        <f t="shared" si="33"/>
        <v>0</v>
      </c>
      <c r="Q25" s="117">
        <f t="shared" si="6"/>
        <v>0</v>
      </c>
      <c r="R25" s="117">
        <f t="shared" si="36"/>
        <v>0</v>
      </c>
      <c r="S25" s="117">
        <f t="shared" si="37"/>
        <v>0</v>
      </c>
      <c r="T25" s="118">
        <f t="shared" si="7"/>
        <v>0</v>
      </c>
      <c r="U25" s="144">
        <f t="shared" si="8"/>
        <v>0</v>
      </c>
      <c r="V25" s="145">
        <f t="shared" si="46"/>
        <v>0</v>
      </c>
      <c r="W25" s="145">
        <f t="shared" si="47"/>
        <v>0</v>
      </c>
      <c r="X25" s="145">
        <f t="shared" si="48"/>
        <v>0</v>
      </c>
      <c r="Y25" s="52">
        <f t="shared" si="49"/>
        <v>0</v>
      </c>
      <c r="Z25" s="26"/>
      <c r="AA25" s="26"/>
      <c r="AB25" s="26"/>
      <c r="AC25" s="24"/>
      <c r="AD25" s="161"/>
      <c r="AE25" s="27">
        <v>0.45833333333333298</v>
      </c>
      <c r="AF25" s="105"/>
      <c r="AG25" s="123">
        <f t="shared" si="13"/>
        <v>0</v>
      </c>
      <c r="AH25" s="108">
        <f t="shared" si="13"/>
        <v>0</v>
      </c>
      <c r="AI25" s="108">
        <f t="shared" si="13"/>
        <v>0</v>
      </c>
      <c r="AJ25" s="123">
        <f t="shared" si="4"/>
        <v>0</v>
      </c>
      <c r="AK25" s="108"/>
      <c r="AL25" s="108"/>
      <c r="AM25" s="108">
        <f t="shared" si="14"/>
        <v>0</v>
      </c>
      <c r="AN25" s="105">
        <f t="shared" si="15"/>
        <v>0</v>
      </c>
      <c r="AO25" s="124">
        <f t="shared" si="16"/>
        <v>0</v>
      </c>
      <c r="AP25" s="125">
        <f t="shared" si="38"/>
        <v>0</v>
      </c>
      <c r="AQ25" s="126">
        <f t="shared" si="39"/>
        <v>0</v>
      </c>
      <c r="AR25" s="127">
        <f t="shared" si="40"/>
        <v>0</v>
      </c>
      <c r="AS25" s="126">
        <f t="shared" si="20"/>
        <v>0</v>
      </c>
      <c r="AT25" s="127">
        <f t="shared" si="41"/>
        <v>0</v>
      </c>
      <c r="AU25" s="126">
        <f t="shared" si="22"/>
        <v>0</v>
      </c>
      <c r="AV25" s="127">
        <f t="shared" si="42"/>
        <v>0</v>
      </c>
      <c r="AW25" s="126">
        <f t="shared" si="24"/>
        <v>0</v>
      </c>
      <c r="AX25" s="127">
        <f t="shared" si="43"/>
        <v>0</v>
      </c>
      <c r="AY25" s="126">
        <f t="shared" si="26"/>
        <v>0</v>
      </c>
      <c r="AZ25" s="127">
        <f t="shared" si="44"/>
        <v>0</v>
      </c>
      <c r="BA25" s="126">
        <f t="shared" si="28"/>
        <v>0</v>
      </c>
      <c r="BB25" s="127">
        <f t="shared" si="45"/>
        <v>0</v>
      </c>
      <c r="BC25" s="126">
        <f t="shared" si="30"/>
        <v>0</v>
      </c>
      <c r="BD25" s="128">
        <f t="shared" si="31"/>
        <v>0</v>
      </c>
      <c r="BE25" s="33"/>
    </row>
    <row r="26" spans="1:57" s="32" customFormat="1" ht="17.100000000000001" customHeight="1" thickBot="1" x14ac:dyDescent="0.3">
      <c r="A26" s="146"/>
      <c r="B26" s="220"/>
      <c r="C26" s="341"/>
      <c r="D26" s="341"/>
      <c r="E26" s="341"/>
      <c r="F26" s="341"/>
      <c r="G26" s="341"/>
      <c r="H26" s="349"/>
      <c r="I26" s="341"/>
      <c r="J26" s="349"/>
      <c r="K26" s="344" t="s">
        <v>113</v>
      </c>
      <c r="L26" s="345">
        <f>SUM(L19:L25)</f>
        <v>0</v>
      </c>
      <c r="M26" s="152">
        <f>AB24</f>
        <v>0</v>
      </c>
      <c r="N26" s="153">
        <f>AB23+AA21+AA20</f>
        <v>0</v>
      </c>
      <c r="O26" s="154">
        <f>AB21+AB20</f>
        <v>0</v>
      </c>
      <c r="P26" s="117"/>
      <c r="Q26" s="117"/>
      <c r="R26" s="117"/>
      <c r="S26" s="117"/>
      <c r="T26" s="118"/>
      <c r="U26" s="129"/>
      <c r="V26" s="119"/>
      <c r="W26" s="119"/>
      <c r="X26" s="119"/>
      <c r="Y26" s="155">
        <f>SUM(Y19:Y25)</f>
        <v>0</v>
      </c>
      <c r="Z26" s="26"/>
      <c r="AA26" s="26"/>
      <c r="AB26" s="26"/>
      <c r="AC26" s="24"/>
      <c r="AD26" s="26"/>
      <c r="AE26" s="27">
        <v>0.46875</v>
      </c>
      <c r="AF26" s="105"/>
      <c r="AG26" s="123"/>
      <c r="AH26" s="108"/>
      <c r="AI26" s="108"/>
      <c r="AJ26" s="123">
        <f t="shared" si="4"/>
        <v>0</v>
      </c>
      <c r="AK26" s="108"/>
      <c r="AL26" s="108"/>
      <c r="AM26" s="108">
        <f t="shared" si="14"/>
        <v>0</v>
      </c>
      <c r="AN26" s="105">
        <f t="shared" si="15"/>
        <v>0</v>
      </c>
      <c r="AO26" s="124"/>
      <c r="AP26" s="125"/>
      <c r="AQ26" s="126"/>
      <c r="AR26" s="127"/>
      <c r="AS26" s="126"/>
      <c r="AT26" s="127"/>
      <c r="AU26" s="126"/>
      <c r="AV26" s="127"/>
      <c r="AW26" s="126"/>
      <c r="AX26" s="127"/>
      <c r="AY26" s="126"/>
      <c r="AZ26" s="127"/>
      <c r="BA26" s="126"/>
      <c r="BB26" s="127"/>
      <c r="BC26" s="126"/>
      <c r="BD26" s="128"/>
      <c r="BE26" s="33"/>
    </row>
    <row r="27" spans="1:57" s="32" customFormat="1" ht="17.100000000000001" customHeight="1" x14ac:dyDescent="0.25">
      <c r="A27" s="95" t="s">
        <v>57</v>
      </c>
      <c r="B27" s="327"/>
      <c r="C27" s="334"/>
      <c r="D27" s="335"/>
      <c r="E27" s="336"/>
      <c r="F27" s="335"/>
      <c r="G27" s="330"/>
      <c r="H27" s="331"/>
      <c r="I27" s="330"/>
      <c r="J27" s="331"/>
      <c r="K27" s="332"/>
      <c r="L27" s="338">
        <f t="shared" si="5"/>
        <v>0</v>
      </c>
      <c r="M27" s="98">
        <f t="shared" ref="M27:M33" si="50">T27*24</f>
        <v>0</v>
      </c>
      <c r="N27" s="99">
        <f t="shared" ref="N27:O32" si="51">W27</f>
        <v>0</v>
      </c>
      <c r="O27" s="100">
        <f t="shared" si="51"/>
        <v>0</v>
      </c>
      <c r="P27" s="117">
        <f t="shared" si="33"/>
        <v>0</v>
      </c>
      <c r="Q27" s="117">
        <f t="shared" si="6"/>
        <v>0</v>
      </c>
      <c r="R27" s="117">
        <f t="shared" ref="R27:R33" si="52">H27-G27</f>
        <v>0</v>
      </c>
      <c r="S27" s="117">
        <f>J27-I27</f>
        <v>0</v>
      </c>
      <c r="T27" s="118">
        <f t="shared" si="7"/>
        <v>0</v>
      </c>
      <c r="U27" s="102">
        <f t="shared" ref="U27:U33" si="53">T27*24</f>
        <v>0</v>
      </c>
      <c r="V27" s="103">
        <f>U27-X27-W27</f>
        <v>0</v>
      </c>
      <c r="W27" s="103">
        <f>IF(U27&gt;8,U27-8-X27,0)</f>
        <v>0</v>
      </c>
      <c r="X27" s="103">
        <f>IF(U27&gt;12,U27-12,0)</f>
        <v>0</v>
      </c>
      <c r="Y27" s="9">
        <f>IF(U27&gt;0,1,0)</f>
        <v>0</v>
      </c>
      <c r="Z27" s="104"/>
      <c r="AA27" s="26" t="s">
        <v>39</v>
      </c>
      <c r="AB27" s="26" t="s">
        <v>40</v>
      </c>
      <c r="AC27" s="24"/>
      <c r="AD27" s="26"/>
      <c r="AE27" s="27">
        <v>0.47916666666666602</v>
      </c>
      <c r="AF27" s="105"/>
      <c r="AG27" s="123">
        <f t="shared" si="13"/>
        <v>0</v>
      </c>
      <c r="AH27" s="108">
        <f t="shared" si="13"/>
        <v>0</v>
      </c>
      <c r="AI27" s="108">
        <f t="shared" si="13"/>
        <v>0</v>
      </c>
      <c r="AJ27" s="123">
        <f t="shared" si="4"/>
        <v>0</v>
      </c>
      <c r="AK27" s="108"/>
      <c r="AL27" s="108"/>
      <c r="AM27" s="108">
        <f t="shared" si="14"/>
        <v>0</v>
      </c>
      <c r="AN27" s="105">
        <f t="shared" si="15"/>
        <v>0</v>
      </c>
      <c r="AO27" s="124">
        <f t="shared" si="16"/>
        <v>0</v>
      </c>
      <c r="AP27" s="125">
        <f t="shared" ref="AP27:AP33" si="54">IF(K27="vac",AO27,0)</f>
        <v>0</v>
      </c>
      <c r="AQ27" s="126">
        <f t="shared" si="39"/>
        <v>0</v>
      </c>
      <c r="AR27" s="127">
        <f t="shared" ref="AR27:AR33" si="55">IF(K27="Sick",AO27,0)</f>
        <v>0</v>
      </c>
      <c r="AS27" s="126">
        <f t="shared" si="20"/>
        <v>0</v>
      </c>
      <c r="AT27" s="127">
        <f t="shared" ref="AT27:AT33" si="56">IF(K27="Holi",AO27,0)</f>
        <v>0</v>
      </c>
      <c r="AU27" s="126">
        <f t="shared" si="22"/>
        <v>0</v>
      </c>
      <c r="AV27" s="127">
        <f t="shared" ref="AV27:AV33" si="57">IF(K27="fmsk",AO27,0)</f>
        <v>0</v>
      </c>
      <c r="AW27" s="126">
        <f t="shared" si="24"/>
        <v>0</v>
      </c>
      <c r="AX27" s="127">
        <f t="shared" ref="AX27:AX33" si="58">IF(K27="jury",AO27,0)</f>
        <v>0</v>
      </c>
      <c r="AY27" s="126">
        <f t="shared" si="26"/>
        <v>0</v>
      </c>
      <c r="AZ27" s="127">
        <f t="shared" ref="AZ27:AZ33" si="59">IF(K27="brvm",AO27,0)</f>
        <v>0</v>
      </c>
      <c r="BA27" s="126">
        <f t="shared" si="28"/>
        <v>0</v>
      </c>
      <c r="BB27" s="127">
        <f t="shared" ref="BB27:BB33" si="60">IF(K27="heat",AO27,0)</f>
        <v>0</v>
      </c>
      <c r="BC27" s="126">
        <f t="shared" si="30"/>
        <v>0</v>
      </c>
      <c r="BD27" s="128">
        <f t="shared" si="31"/>
        <v>0</v>
      </c>
      <c r="BE27" s="33"/>
    </row>
    <row r="28" spans="1:57" s="32" customFormat="1" ht="17.100000000000001" customHeight="1" x14ac:dyDescent="0.25">
      <c r="A28" s="113" t="s">
        <v>58</v>
      </c>
      <c r="B28" s="327"/>
      <c r="C28" s="334"/>
      <c r="D28" s="335"/>
      <c r="E28" s="336"/>
      <c r="F28" s="335"/>
      <c r="G28" s="336"/>
      <c r="H28" s="337"/>
      <c r="I28" s="336"/>
      <c r="J28" s="337"/>
      <c r="K28" s="332"/>
      <c r="L28" s="338">
        <f t="shared" si="5"/>
        <v>0</v>
      </c>
      <c r="M28" s="98">
        <f t="shared" si="50"/>
        <v>0</v>
      </c>
      <c r="N28" s="99">
        <f t="shared" si="51"/>
        <v>0</v>
      </c>
      <c r="O28" s="100">
        <f t="shared" si="51"/>
        <v>0</v>
      </c>
      <c r="P28" s="117">
        <f t="shared" si="33"/>
        <v>0</v>
      </c>
      <c r="Q28" s="117">
        <f t="shared" si="6"/>
        <v>0</v>
      </c>
      <c r="R28" s="117">
        <f t="shared" si="52"/>
        <v>0</v>
      </c>
      <c r="S28" s="117">
        <f t="shared" ref="S28:S33" si="61">I28-H28</f>
        <v>0</v>
      </c>
      <c r="T28" s="118">
        <f t="shared" si="7"/>
        <v>0</v>
      </c>
      <c r="U28" s="129">
        <f t="shared" si="53"/>
        <v>0</v>
      </c>
      <c r="V28" s="119">
        <f t="shared" ref="V28:V33" si="62">U28-X28-W28</f>
        <v>0</v>
      </c>
      <c r="W28" s="119">
        <f t="shared" ref="W28:W33" si="63">IF(U28&gt;8,U28-8-X28,0)</f>
        <v>0</v>
      </c>
      <c r="X28" s="119">
        <f t="shared" ref="X28:X33" si="64">IF(U28&gt;12,U28-12,0)</f>
        <v>0</v>
      </c>
      <c r="Y28" s="24">
        <f t="shared" ref="Y28:Y33" si="65">IF(U28&gt;0,1,0)</f>
        <v>0</v>
      </c>
      <c r="Z28" s="26"/>
      <c r="AA28" s="120">
        <f>IF(AC28&gt;0,U33-AB28,0)</f>
        <v>0</v>
      </c>
      <c r="AB28" s="121">
        <f>IF(AC28&gt;0,IF(U33&gt;8,U33-8,0),0)</f>
        <v>0</v>
      </c>
      <c r="AC28" s="122">
        <f>IF(Y34&gt;6,1,0)</f>
        <v>0</v>
      </c>
      <c r="AD28" s="26"/>
      <c r="AE28" s="27">
        <v>0.48958333333333298</v>
      </c>
      <c r="AF28" s="105"/>
      <c r="AG28" s="123">
        <f t="shared" si="13"/>
        <v>0</v>
      </c>
      <c r="AH28" s="108">
        <f t="shared" si="13"/>
        <v>0</v>
      </c>
      <c r="AI28" s="108">
        <f t="shared" si="13"/>
        <v>0</v>
      </c>
      <c r="AJ28" s="123">
        <f t="shared" si="4"/>
        <v>0</v>
      </c>
      <c r="AK28" s="108"/>
      <c r="AL28" s="108"/>
      <c r="AM28" s="108">
        <f t="shared" si="14"/>
        <v>0</v>
      </c>
      <c r="AN28" s="105">
        <f t="shared" si="15"/>
        <v>0</v>
      </c>
      <c r="AO28" s="124">
        <f t="shared" si="16"/>
        <v>0</v>
      </c>
      <c r="AP28" s="125">
        <f t="shared" si="54"/>
        <v>0</v>
      </c>
      <c r="AQ28" s="126">
        <f t="shared" si="39"/>
        <v>0</v>
      </c>
      <c r="AR28" s="127">
        <f t="shared" si="55"/>
        <v>0</v>
      </c>
      <c r="AS28" s="126">
        <f t="shared" si="20"/>
        <v>0</v>
      </c>
      <c r="AT28" s="127">
        <f t="shared" si="56"/>
        <v>0</v>
      </c>
      <c r="AU28" s="126">
        <f t="shared" si="22"/>
        <v>0</v>
      </c>
      <c r="AV28" s="127">
        <f t="shared" si="57"/>
        <v>0</v>
      </c>
      <c r="AW28" s="126">
        <f t="shared" si="24"/>
        <v>0</v>
      </c>
      <c r="AX28" s="127">
        <f t="shared" si="58"/>
        <v>0</v>
      </c>
      <c r="AY28" s="126">
        <f t="shared" si="26"/>
        <v>0</v>
      </c>
      <c r="AZ28" s="127">
        <f t="shared" si="59"/>
        <v>0</v>
      </c>
      <c r="BA28" s="126">
        <f t="shared" si="28"/>
        <v>0</v>
      </c>
      <c r="BB28" s="127">
        <f t="shared" si="60"/>
        <v>0</v>
      </c>
      <c r="BC28" s="126">
        <f t="shared" si="30"/>
        <v>0</v>
      </c>
      <c r="BD28" s="128">
        <f t="shared" si="31"/>
        <v>0</v>
      </c>
      <c r="BE28" s="33"/>
    </row>
    <row r="29" spans="1:57" s="32" customFormat="1" ht="17.100000000000001" customHeight="1" x14ac:dyDescent="0.25">
      <c r="A29" s="113" t="s">
        <v>59</v>
      </c>
      <c r="B29" s="327"/>
      <c r="C29" s="334"/>
      <c r="D29" s="335"/>
      <c r="E29" s="336"/>
      <c r="F29" s="335"/>
      <c r="G29" s="336"/>
      <c r="H29" s="337"/>
      <c r="I29" s="336"/>
      <c r="J29" s="337"/>
      <c r="K29" s="332"/>
      <c r="L29" s="338">
        <f>BD29</f>
        <v>0</v>
      </c>
      <c r="M29" s="98">
        <f t="shared" si="50"/>
        <v>0</v>
      </c>
      <c r="N29" s="99">
        <f t="shared" si="51"/>
        <v>0</v>
      </c>
      <c r="O29" s="100">
        <f t="shared" si="51"/>
        <v>0</v>
      </c>
      <c r="P29" s="117">
        <f t="shared" si="33"/>
        <v>0</v>
      </c>
      <c r="Q29" s="117">
        <f t="shared" si="6"/>
        <v>0</v>
      </c>
      <c r="R29" s="117">
        <f t="shared" si="52"/>
        <v>0</v>
      </c>
      <c r="S29" s="117">
        <f t="shared" si="61"/>
        <v>0</v>
      </c>
      <c r="T29" s="118">
        <f t="shared" si="7"/>
        <v>0</v>
      </c>
      <c r="U29" s="129">
        <f t="shared" si="53"/>
        <v>0</v>
      </c>
      <c r="V29" s="119">
        <f t="shared" si="62"/>
        <v>0</v>
      </c>
      <c r="W29" s="119">
        <f t="shared" si="63"/>
        <v>0</v>
      </c>
      <c r="X29" s="119">
        <f t="shared" si="64"/>
        <v>0</v>
      </c>
      <c r="Y29" s="24">
        <f t="shared" si="65"/>
        <v>0</v>
      </c>
      <c r="Z29" s="130" t="s">
        <v>60</v>
      </c>
      <c r="AA29" s="120">
        <f>IF(AC28&gt;0,W27+W28+W29+W30+W31+W32,W27+W28+W29+W30+W31+W32+W33)</f>
        <v>0</v>
      </c>
      <c r="AB29" s="131">
        <f>IF(AC28&gt;0,X27+X28+X29+X30+X31+X32,X27+X28+X29+X30+X31+X32+X33)</f>
        <v>0</v>
      </c>
      <c r="AC29" s="132"/>
      <c r="AD29" s="26"/>
      <c r="AE29" s="27">
        <v>0.5</v>
      </c>
      <c r="AF29" s="105"/>
      <c r="AG29" s="123">
        <f t="shared" si="13"/>
        <v>0</v>
      </c>
      <c r="AH29" s="108">
        <f t="shared" si="13"/>
        <v>0</v>
      </c>
      <c r="AI29" s="108">
        <f t="shared" si="13"/>
        <v>0</v>
      </c>
      <c r="AJ29" s="123">
        <f t="shared" si="4"/>
        <v>0</v>
      </c>
      <c r="AK29" s="108"/>
      <c r="AL29" s="108"/>
      <c r="AM29" s="108">
        <f t="shared" si="14"/>
        <v>0</v>
      </c>
      <c r="AN29" s="105">
        <f t="shared" si="15"/>
        <v>0</v>
      </c>
      <c r="AO29" s="124">
        <f t="shared" si="16"/>
        <v>0</v>
      </c>
      <c r="AP29" s="125">
        <f t="shared" si="54"/>
        <v>0</v>
      </c>
      <c r="AQ29" s="126">
        <f t="shared" si="39"/>
        <v>0</v>
      </c>
      <c r="AR29" s="127">
        <f t="shared" si="55"/>
        <v>0</v>
      </c>
      <c r="AS29" s="126">
        <f t="shared" si="20"/>
        <v>0</v>
      </c>
      <c r="AT29" s="127">
        <f t="shared" si="56"/>
        <v>0</v>
      </c>
      <c r="AU29" s="126">
        <f t="shared" si="22"/>
        <v>0</v>
      </c>
      <c r="AV29" s="127">
        <f t="shared" si="57"/>
        <v>0</v>
      </c>
      <c r="AW29" s="126">
        <f t="shared" si="24"/>
        <v>0</v>
      </c>
      <c r="AX29" s="127">
        <f t="shared" si="58"/>
        <v>0</v>
      </c>
      <c r="AY29" s="126">
        <f t="shared" si="26"/>
        <v>0</v>
      </c>
      <c r="AZ29" s="127">
        <f t="shared" si="59"/>
        <v>0</v>
      </c>
      <c r="BA29" s="126">
        <f t="shared" si="28"/>
        <v>0</v>
      </c>
      <c r="BB29" s="127">
        <f t="shared" si="60"/>
        <v>0</v>
      </c>
      <c r="BC29" s="126">
        <f t="shared" si="30"/>
        <v>0</v>
      </c>
      <c r="BD29" s="128">
        <f t="shared" si="31"/>
        <v>0</v>
      </c>
      <c r="BE29" s="33"/>
    </row>
    <row r="30" spans="1:57" s="32" customFormat="1" ht="17.100000000000001" customHeight="1" x14ac:dyDescent="0.25">
      <c r="A30" s="113" t="s">
        <v>61</v>
      </c>
      <c r="B30" s="327"/>
      <c r="C30" s="334"/>
      <c r="D30" s="335"/>
      <c r="E30" s="336"/>
      <c r="F30" s="335"/>
      <c r="G30" s="336"/>
      <c r="H30" s="337"/>
      <c r="I30" s="336"/>
      <c r="J30" s="337"/>
      <c r="K30" s="332"/>
      <c r="L30" s="338">
        <f t="shared" si="5"/>
        <v>0</v>
      </c>
      <c r="M30" s="98">
        <f t="shared" si="50"/>
        <v>0</v>
      </c>
      <c r="N30" s="99">
        <f t="shared" si="51"/>
        <v>0</v>
      </c>
      <c r="O30" s="100">
        <f t="shared" si="51"/>
        <v>0</v>
      </c>
      <c r="P30" s="117">
        <f t="shared" si="33"/>
        <v>0</v>
      </c>
      <c r="Q30" s="117">
        <f t="shared" si="6"/>
        <v>0</v>
      </c>
      <c r="R30" s="117">
        <f t="shared" si="52"/>
        <v>0</v>
      </c>
      <c r="S30" s="117">
        <f t="shared" si="61"/>
        <v>0</v>
      </c>
      <c r="T30" s="118">
        <f t="shared" si="7"/>
        <v>0</v>
      </c>
      <c r="U30" s="129">
        <f t="shared" si="53"/>
        <v>0</v>
      </c>
      <c r="V30" s="119">
        <f t="shared" si="62"/>
        <v>0</v>
      </c>
      <c r="W30" s="119">
        <f t="shared" si="63"/>
        <v>0</v>
      </c>
      <c r="X30" s="119">
        <f t="shared" si="64"/>
        <v>0</v>
      </c>
      <c r="Y30" s="24">
        <f t="shared" si="65"/>
        <v>0</v>
      </c>
      <c r="Z30" s="26" t="s">
        <v>103</v>
      </c>
      <c r="AA30" s="119"/>
      <c r="AB30" s="133">
        <f>IF(AA31&gt;40,AA31-40,0)</f>
        <v>0</v>
      </c>
      <c r="AC30" s="241">
        <f>AB29+AB28+AA28+AA29</f>
        <v>0</v>
      </c>
      <c r="AD30" s="26"/>
      <c r="AE30" s="27">
        <v>0.51041666666666596</v>
      </c>
      <c r="AF30" s="105"/>
      <c r="AG30" s="123">
        <f t="shared" si="13"/>
        <v>0</v>
      </c>
      <c r="AH30" s="108">
        <f t="shared" si="13"/>
        <v>0</v>
      </c>
      <c r="AI30" s="108">
        <f t="shared" si="13"/>
        <v>0</v>
      </c>
      <c r="AJ30" s="123">
        <f t="shared" si="4"/>
        <v>0</v>
      </c>
      <c r="AK30" s="108"/>
      <c r="AL30" s="108"/>
      <c r="AM30" s="108">
        <f t="shared" si="14"/>
        <v>0</v>
      </c>
      <c r="AN30" s="105">
        <f t="shared" si="15"/>
        <v>0</v>
      </c>
      <c r="AO30" s="124">
        <f t="shared" si="16"/>
        <v>0</v>
      </c>
      <c r="AP30" s="125">
        <f t="shared" si="54"/>
        <v>0</v>
      </c>
      <c r="AQ30" s="126">
        <f t="shared" si="39"/>
        <v>0</v>
      </c>
      <c r="AR30" s="127">
        <f t="shared" si="55"/>
        <v>0</v>
      </c>
      <c r="AS30" s="126">
        <f t="shared" si="20"/>
        <v>0</v>
      </c>
      <c r="AT30" s="127">
        <f t="shared" si="56"/>
        <v>0</v>
      </c>
      <c r="AU30" s="126">
        <f t="shared" si="22"/>
        <v>0</v>
      </c>
      <c r="AV30" s="127">
        <f t="shared" si="57"/>
        <v>0</v>
      </c>
      <c r="AW30" s="126">
        <f t="shared" si="24"/>
        <v>0</v>
      </c>
      <c r="AX30" s="127">
        <f t="shared" si="58"/>
        <v>0</v>
      </c>
      <c r="AY30" s="126">
        <f t="shared" si="26"/>
        <v>0</v>
      </c>
      <c r="AZ30" s="127">
        <f t="shared" si="59"/>
        <v>0</v>
      </c>
      <c r="BA30" s="126">
        <f t="shared" si="28"/>
        <v>0</v>
      </c>
      <c r="BB30" s="127">
        <f t="shared" si="60"/>
        <v>0</v>
      </c>
      <c r="BC30" s="126">
        <f t="shared" si="30"/>
        <v>0</v>
      </c>
      <c r="BD30" s="128">
        <f t="shared" si="31"/>
        <v>0</v>
      </c>
      <c r="BE30" s="33"/>
    </row>
    <row r="31" spans="1:57" s="32" customFormat="1" ht="17.100000000000001" customHeight="1" x14ac:dyDescent="0.25">
      <c r="A31" s="113" t="s">
        <v>62</v>
      </c>
      <c r="B31" s="327"/>
      <c r="C31" s="334"/>
      <c r="D31" s="335"/>
      <c r="E31" s="336"/>
      <c r="F31" s="335"/>
      <c r="G31" s="336"/>
      <c r="H31" s="337"/>
      <c r="I31" s="336"/>
      <c r="J31" s="337"/>
      <c r="K31" s="332"/>
      <c r="L31" s="338">
        <f t="shared" si="5"/>
        <v>0</v>
      </c>
      <c r="M31" s="98">
        <f t="shared" si="50"/>
        <v>0</v>
      </c>
      <c r="N31" s="99">
        <f t="shared" si="51"/>
        <v>0</v>
      </c>
      <c r="O31" s="100">
        <f t="shared" si="51"/>
        <v>0</v>
      </c>
      <c r="P31" s="117">
        <f t="shared" si="33"/>
        <v>0</v>
      </c>
      <c r="Q31" s="117">
        <f t="shared" si="6"/>
        <v>0</v>
      </c>
      <c r="R31" s="117">
        <f t="shared" si="52"/>
        <v>0</v>
      </c>
      <c r="S31" s="117">
        <f t="shared" si="61"/>
        <v>0</v>
      </c>
      <c r="T31" s="118">
        <f t="shared" si="7"/>
        <v>0</v>
      </c>
      <c r="U31" s="129">
        <f t="shared" si="53"/>
        <v>0</v>
      </c>
      <c r="V31" s="119">
        <f t="shared" si="62"/>
        <v>0</v>
      </c>
      <c r="W31" s="119">
        <f t="shared" si="63"/>
        <v>0</v>
      </c>
      <c r="X31" s="119">
        <f t="shared" si="64"/>
        <v>0</v>
      </c>
      <c r="Y31" s="24">
        <f t="shared" si="65"/>
        <v>0</v>
      </c>
      <c r="Z31" s="26" t="s">
        <v>63</v>
      </c>
      <c r="AA31" s="134">
        <f>SUM(U27:U33)</f>
        <v>0</v>
      </c>
      <c r="AB31" s="133">
        <f>IF(AC30&gt;AB30,0,AB30-AC30)</f>
        <v>0</v>
      </c>
      <c r="AC31" s="135"/>
      <c r="AD31" s="26"/>
      <c r="AE31" s="27">
        <v>0.52083333333333304</v>
      </c>
      <c r="AF31" s="105"/>
      <c r="AG31" s="123">
        <f t="shared" si="13"/>
        <v>0</v>
      </c>
      <c r="AH31" s="108">
        <f t="shared" si="13"/>
        <v>0</v>
      </c>
      <c r="AI31" s="108">
        <f t="shared" si="13"/>
        <v>0</v>
      </c>
      <c r="AJ31" s="123">
        <f t="shared" si="4"/>
        <v>0</v>
      </c>
      <c r="AK31" s="108"/>
      <c r="AL31" s="108"/>
      <c r="AM31" s="108">
        <f t="shared" si="14"/>
        <v>0</v>
      </c>
      <c r="AN31" s="105">
        <f t="shared" si="15"/>
        <v>0</v>
      </c>
      <c r="AO31" s="124">
        <f t="shared" si="16"/>
        <v>0</v>
      </c>
      <c r="AP31" s="125">
        <f t="shared" si="54"/>
        <v>0</v>
      </c>
      <c r="AQ31" s="126">
        <f t="shared" si="39"/>
        <v>0</v>
      </c>
      <c r="AR31" s="127">
        <f t="shared" si="55"/>
        <v>0</v>
      </c>
      <c r="AS31" s="126">
        <f t="shared" si="20"/>
        <v>0</v>
      </c>
      <c r="AT31" s="127">
        <f t="shared" si="56"/>
        <v>0</v>
      </c>
      <c r="AU31" s="126">
        <f t="shared" si="22"/>
        <v>0</v>
      </c>
      <c r="AV31" s="127">
        <f t="shared" si="57"/>
        <v>0</v>
      </c>
      <c r="AW31" s="126">
        <f t="shared" si="24"/>
        <v>0</v>
      </c>
      <c r="AX31" s="127">
        <f t="shared" si="58"/>
        <v>0</v>
      </c>
      <c r="AY31" s="126">
        <f t="shared" si="26"/>
        <v>0</v>
      </c>
      <c r="AZ31" s="127">
        <f t="shared" si="59"/>
        <v>0</v>
      </c>
      <c r="BA31" s="126">
        <f t="shared" si="28"/>
        <v>0</v>
      </c>
      <c r="BB31" s="127">
        <f t="shared" si="60"/>
        <v>0</v>
      </c>
      <c r="BC31" s="126">
        <f t="shared" si="30"/>
        <v>0</v>
      </c>
      <c r="BD31" s="128">
        <f t="shared" si="31"/>
        <v>0</v>
      </c>
      <c r="BE31" s="33"/>
    </row>
    <row r="32" spans="1:57" s="32" customFormat="1" ht="17.100000000000001" customHeight="1" x14ac:dyDescent="0.25">
      <c r="A32" s="113" t="s">
        <v>64</v>
      </c>
      <c r="B32" s="327"/>
      <c r="C32" s="334"/>
      <c r="D32" s="335"/>
      <c r="E32" s="336"/>
      <c r="F32" s="335"/>
      <c r="G32" s="336"/>
      <c r="H32" s="337"/>
      <c r="I32" s="336"/>
      <c r="J32" s="337"/>
      <c r="K32" s="332"/>
      <c r="L32" s="350">
        <f t="shared" si="5"/>
        <v>0</v>
      </c>
      <c r="M32" s="98">
        <f t="shared" si="50"/>
        <v>0</v>
      </c>
      <c r="N32" s="99">
        <f t="shared" si="51"/>
        <v>0</v>
      </c>
      <c r="O32" s="100">
        <f t="shared" si="51"/>
        <v>0</v>
      </c>
      <c r="P32" s="117">
        <f t="shared" si="33"/>
        <v>0</v>
      </c>
      <c r="Q32" s="117">
        <f t="shared" si="6"/>
        <v>0</v>
      </c>
      <c r="R32" s="117">
        <f t="shared" si="52"/>
        <v>0</v>
      </c>
      <c r="S32" s="117">
        <f t="shared" si="61"/>
        <v>0</v>
      </c>
      <c r="T32" s="118">
        <f t="shared" si="7"/>
        <v>0</v>
      </c>
      <c r="U32" s="129">
        <f t="shared" si="53"/>
        <v>0</v>
      </c>
      <c r="V32" s="119">
        <f t="shared" si="62"/>
        <v>0</v>
      </c>
      <c r="W32" s="119">
        <f t="shared" si="63"/>
        <v>0</v>
      </c>
      <c r="X32" s="119">
        <f t="shared" si="64"/>
        <v>0</v>
      </c>
      <c r="Y32" s="24">
        <f t="shared" si="65"/>
        <v>0</v>
      </c>
      <c r="Z32" s="136" t="s">
        <v>65</v>
      </c>
      <c r="AA32" s="137"/>
      <c r="AB32" s="138">
        <f>AA31-AB31-AB29-AB28-AA29-AA28</f>
        <v>0</v>
      </c>
      <c r="AC32" s="139"/>
      <c r="AD32" s="26"/>
      <c r="AE32" s="27">
        <v>0.531249999999999</v>
      </c>
      <c r="AF32" s="105"/>
      <c r="AG32" s="123">
        <f t="shared" si="13"/>
        <v>0</v>
      </c>
      <c r="AH32" s="108">
        <f t="shared" si="13"/>
        <v>0</v>
      </c>
      <c r="AI32" s="108">
        <f t="shared" si="13"/>
        <v>0</v>
      </c>
      <c r="AJ32" s="123">
        <f t="shared" si="4"/>
        <v>0</v>
      </c>
      <c r="AK32" s="108"/>
      <c r="AL32" s="108"/>
      <c r="AM32" s="108">
        <f t="shared" si="14"/>
        <v>0</v>
      </c>
      <c r="AN32" s="105">
        <f t="shared" si="15"/>
        <v>0</v>
      </c>
      <c r="AO32" s="124">
        <f t="shared" si="16"/>
        <v>0</v>
      </c>
      <c r="AP32" s="125">
        <f t="shared" si="54"/>
        <v>0</v>
      </c>
      <c r="AQ32" s="126">
        <f t="shared" si="39"/>
        <v>0</v>
      </c>
      <c r="AR32" s="127">
        <f t="shared" si="55"/>
        <v>0</v>
      </c>
      <c r="AS32" s="126">
        <f t="shared" si="20"/>
        <v>0</v>
      </c>
      <c r="AT32" s="127">
        <f t="shared" si="56"/>
        <v>0</v>
      </c>
      <c r="AU32" s="126">
        <f t="shared" si="22"/>
        <v>0</v>
      </c>
      <c r="AV32" s="127">
        <f t="shared" si="57"/>
        <v>0</v>
      </c>
      <c r="AW32" s="126">
        <f t="shared" si="24"/>
        <v>0</v>
      </c>
      <c r="AX32" s="127">
        <f t="shared" si="58"/>
        <v>0</v>
      </c>
      <c r="AY32" s="126">
        <f t="shared" si="26"/>
        <v>0</v>
      </c>
      <c r="AZ32" s="127">
        <f t="shared" si="59"/>
        <v>0</v>
      </c>
      <c r="BA32" s="126">
        <f t="shared" si="28"/>
        <v>0</v>
      </c>
      <c r="BB32" s="127">
        <f t="shared" si="60"/>
        <v>0</v>
      </c>
      <c r="BC32" s="126">
        <f t="shared" si="30"/>
        <v>0</v>
      </c>
      <c r="BD32" s="128">
        <f t="shared" si="31"/>
        <v>0</v>
      </c>
      <c r="BE32" s="33"/>
    </row>
    <row r="33" spans="1:57" s="32" customFormat="1" ht="17.100000000000001" customHeight="1" x14ac:dyDescent="0.25">
      <c r="A33" s="140" t="s">
        <v>66</v>
      </c>
      <c r="B33" s="327"/>
      <c r="C33" s="334"/>
      <c r="D33" s="335"/>
      <c r="E33" s="336"/>
      <c r="F33" s="335"/>
      <c r="G33" s="336"/>
      <c r="H33" s="337"/>
      <c r="I33" s="336"/>
      <c r="J33" s="337"/>
      <c r="K33" s="332"/>
      <c r="L33" s="350">
        <f>BD33</f>
        <v>0</v>
      </c>
      <c r="M33" s="141">
        <f t="shared" si="50"/>
        <v>0</v>
      </c>
      <c r="N33" s="142">
        <f>W33</f>
        <v>0</v>
      </c>
      <c r="O33" s="143">
        <f>X33</f>
        <v>0</v>
      </c>
      <c r="P33" s="117">
        <f t="shared" si="33"/>
        <v>0</v>
      </c>
      <c r="Q33" s="117">
        <f t="shared" si="6"/>
        <v>0</v>
      </c>
      <c r="R33" s="117">
        <f t="shared" si="52"/>
        <v>0</v>
      </c>
      <c r="S33" s="117">
        <f t="shared" si="61"/>
        <v>0</v>
      </c>
      <c r="T33" s="118">
        <f t="shared" si="7"/>
        <v>0</v>
      </c>
      <c r="U33" s="144">
        <f t="shared" si="53"/>
        <v>0</v>
      </c>
      <c r="V33" s="145">
        <f t="shared" si="62"/>
        <v>0</v>
      </c>
      <c r="W33" s="145">
        <f t="shared" si="63"/>
        <v>0</v>
      </c>
      <c r="X33" s="145">
        <f t="shared" si="64"/>
        <v>0</v>
      </c>
      <c r="Y33" s="52">
        <f t="shared" si="65"/>
        <v>0</v>
      </c>
      <c r="Z33" s="26"/>
      <c r="AA33" s="26"/>
      <c r="AB33" s="26"/>
      <c r="AC33" s="24"/>
      <c r="AD33" s="26"/>
      <c r="AE33" s="27">
        <v>0.54166666666666596</v>
      </c>
      <c r="AF33" s="105"/>
      <c r="AG33" s="123">
        <f t="shared" si="13"/>
        <v>0</v>
      </c>
      <c r="AH33" s="108">
        <f t="shared" si="13"/>
        <v>0</v>
      </c>
      <c r="AI33" s="108">
        <f t="shared" si="13"/>
        <v>0</v>
      </c>
      <c r="AJ33" s="123">
        <f t="shared" si="4"/>
        <v>0</v>
      </c>
      <c r="AK33" s="108"/>
      <c r="AL33" s="108"/>
      <c r="AM33" s="108">
        <f t="shared" si="14"/>
        <v>0</v>
      </c>
      <c r="AN33" s="105">
        <f t="shared" si="15"/>
        <v>0</v>
      </c>
      <c r="AO33" s="124">
        <f t="shared" si="16"/>
        <v>0</v>
      </c>
      <c r="AP33" s="125">
        <f t="shared" si="54"/>
        <v>0</v>
      </c>
      <c r="AQ33" s="126">
        <f t="shared" si="39"/>
        <v>0</v>
      </c>
      <c r="AR33" s="127">
        <f t="shared" si="55"/>
        <v>0</v>
      </c>
      <c r="AS33" s="126">
        <f t="shared" si="20"/>
        <v>0</v>
      </c>
      <c r="AT33" s="127">
        <f t="shared" si="56"/>
        <v>0</v>
      </c>
      <c r="AU33" s="126">
        <f t="shared" si="22"/>
        <v>0</v>
      </c>
      <c r="AV33" s="127">
        <f t="shared" si="57"/>
        <v>0</v>
      </c>
      <c r="AW33" s="126">
        <f t="shared" si="24"/>
        <v>0</v>
      </c>
      <c r="AX33" s="127">
        <f t="shared" si="58"/>
        <v>0</v>
      </c>
      <c r="AY33" s="126">
        <f t="shared" si="26"/>
        <v>0</v>
      </c>
      <c r="AZ33" s="127">
        <f t="shared" si="59"/>
        <v>0</v>
      </c>
      <c r="BA33" s="126">
        <f t="shared" si="28"/>
        <v>0</v>
      </c>
      <c r="BB33" s="127">
        <f t="shared" si="60"/>
        <v>0</v>
      </c>
      <c r="BC33" s="126">
        <f t="shared" si="30"/>
        <v>0</v>
      </c>
      <c r="BD33" s="128">
        <f t="shared" si="31"/>
        <v>0</v>
      </c>
      <c r="BE33" s="33"/>
    </row>
    <row r="34" spans="1:57" s="32" customFormat="1" ht="17.100000000000001" customHeight="1" thickBot="1" x14ac:dyDescent="0.3">
      <c r="A34" s="2"/>
      <c r="B34" s="220"/>
      <c r="C34" s="148"/>
      <c r="D34" s="148"/>
      <c r="E34" s="148"/>
      <c r="F34" s="148"/>
      <c r="G34" s="148"/>
      <c r="H34" s="163"/>
      <c r="I34" s="148"/>
      <c r="J34" s="163"/>
      <c r="K34" s="150" t="s">
        <v>113</v>
      </c>
      <c r="L34" s="151">
        <f>SUM(L27:L33)</f>
        <v>0</v>
      </c>
      <c r="M34" s="152">
        <f>AB32</f>
        <v>0</v>
      </c>
      <c r="N34" s="153">
        <f>AB31+AA29+AA28</f>
        <v>0</v>
      </c>
      <c r="O34" s="154">
        <f>AB29+AB28</f>
        <v>0</v>
      </c>
      <c r="P34" s="117"/>
      <c r="Q34" s="117"/>
      <c r="R34" s="117"/>
      <c r="S34" s="117"/>
      <c r="T34" s="118"/>
      <c r="U34" s="144"/>
      <c r="V34" s="119"/>
      <c r="W34" s="119"/>
      <c r="X34" s="119"/>
      <c r="Y34" s="155">
        <f>SUM(Y27:Y33)</f>
        <v>0</v>
      </c>
      <c r="Z34" s="26"/>
      <c r="AA34" s="26"/>
      <c r="AB34" s="26"/>
      <c r="AC34" s="24"/>
      <c r="AD34" s="26"/>
      <c r="AE34" s="27">
        <v>0.55208333333333304</v>
      </c>
      <c r="AF34" s="105"/>
      <c r="AG34" s="123"/>
      <c r="AH34" s="108"/>
      <c r="AI34" s="108"/>
      <c r="AJ34" s="123">
        <f t="shared" si="4"/>
        <v>0</v>
      </c>
      <c r="AK34" s="108"/>
      <c r="AL34" s="108"/>
      <c r="AM34" s="108">
        <f t="shared" si="14"/>
        <v>0</v>
      </c>
      <c r="AN34" s="105">
        <f t="shared" si="15"/>
        <v>0</v>
      </c>
      <c r="AO34" s="124"/>
      <c r="AP34" s="125"/>
      <c r="AQ34" s="126"/>
      <c r="AR34" s="127"/>
      <c r="AS34" s="126"/>
      <c r="AT34" s="127"/>
      <c r="AU34" s="126"/>
      <c r="AV34" s="127"/>
      <c r="AW34" s="126"/>
      <c r="AX34" s="127"/>
      <c r="AY34" s="126"/>
      <c r="AZ34" s="127"/>
      <c r="BA34" s="126"/>
      <c r="BB34" s="127"/>
      <c r="BC34" s="126"/>
      <c r="BD34" s="128"/>
      <c r="BE34" s="33"/>
    </row>
    <row r="35" spans="1:57" s="32" customFormat="1" ht="17.100000000000001" customHeight="1" thickBot="1" x14ac:dyDescent="0.3">
      <c r="A35" s="164" t="s">
        <v>57</v>
      </c>
      <c r="B35" s="327"/>
      <c r="C35" s="114"/>
      <c r="D35" s="115"/>
      <c r="E35" s="166"/>
      <c r="F35" s="165"/>
      <c r="G35" s="166"/>
      <c r="H35" s="167"/>
      <c r="I35" s="166"/>
      <c r="J35" s="167"/>
      <c r="K35" s="96"/>
      <c r="L35" s="97">
        <f>BD35</f>
        <v>0</v>
      </c>
      <c r="M35" s="168">
        <f>U35</f>
        <v>0</v>
      </c>
      <c r="N35" s="169">
        <f>W35</f>
        <v>0</v>
      </c>
      <c r="O35" s="170">
        <f>X35</f>
        <v>0</v>
      </c>
      <c r="P35" s="171">
        <f t="shared" si="33"/>
        <v>0</v>
      </c>
      <c r="Q35" s="171">
        <f t="shared" si="6"/>
        <v>0</v>
      </c>
      <c r="R35" s="171">
        <f>H35-G35</f>
        <v>0</v>
      </c>
      <c r="S35" s="171">
        <f>J35-I35</f>
        <v>0</v>
      </c>
      <c r="T35" s="240">
        <f t="shared" si="7"/>
        <v>0</v>
      </c>
      <c r="U35" s="172">
        <f>T35*24</f>
        <v>0</v>
      </c>
      <c r="V35" s="173">
        <f>U35-X35-W35</f>
        <v>0</v>
      </c>
      <c r="W35" s="173">
        <f>IF(U35&gt;8,U35-8-X35,0)</f>
        <v>0</v>
      </c>
      <c r="X35" s="173">
        <f>IF(U35&gt;12,U35-12,0)</f>
        <v>0</v>
      </c>
      <c r="Y35" s="174">
        <f>IF(U35&gt;0,1,0)</f>
        <v>0</v>
      </c>
      <c r="Z35" s="26"/>
      <c r="AA35" s="23"/>
      <c r="AB35" s="26"/>
      <c r="AC35" s="24"/>
      <c r="AD35" s="26"/>
      <c r="AE35" s="27">
        <v>0.562499999999999</v>
      </c>
      <c r="AF35" s="105"/>
      <c r="AG35" s="175">
        <f t="shared" si="13"/>
        <v>0</v>
      </c>
      <c r="AH35" s="176">
        <f t="shared" si="13"/>
        <v>0</v>
      </c>
      <c r="AI35" s="176">
        <f t="shared" si="13"/>
        <v>0</v>
      </c>
      <c r="AJ35" s="177">
        <f t="shared" si="4"/>
        <v>0</v>
      </c>
      <c r="AK35" s="178"/>
      <c r="AL35" s="179"/>
      <c r="AM35" s="108">
        <f t="shared" si="14"/>
        <v>0</v>
      </c>
      <c r="AN35" s="105">
        <f t="shared" si="15"/>
        <v>0</v>
      </c>
      <c r="AO35" s="180">
        <f t="shared" si="16"/>
        <v>0</v>
      </c>
      <c r="AP35" s="181">
        <f>IF(K35="vac",AO35,0)</f>
        <v>0</v>
      </c>
      <c r="AQ35" s="182">
        <f t="shared" si="39"/>
        <v>0</v>
      </c>
      <c r="AR35" s="183">
        <f>IF(K35="Sick",AO35,0)</f>
        <v>0</v>
      </c>
      <c r="AS35" s="182">
        <f t="shared" si="20"/>
        <v>0</v>
      </c>
      <c r="AT35" s="183">
        <f>IF(K35="Holi",AO35,0)</f>
        <v>0</v>
      </c>
      <c r="AU35" s="182">
        <f t="shared" si="22"/>
        <v>0</v>
      </c>
      <c r="AV35" s="183">
        <f>IF(K35="fmsk",AO35,0)</f>
        <v>0</v>
      </c>
      <c r="AW35" s="182">
        <f t="shared" si="24"/>
        <v>0</v>
      </c>
      <c r="AX35" s="183">
        <f>IF(K35="jury",AO35,0)</f>
        <v>0</v>
      </c>
      <c r="AY35" s="182">
        <f t="shared" si="26"/>
        <v>0</v>
      </c>
      <c r="AZ35" s="183">
        <f>IF(K35="brvm",AO35,0)</f>
        <v>0</v>
      </c>
      <c r="BA35" s="182">
        <f t="shared" si="28"/>
        <v>0</v>
      </c>
      <c r="BB35" s="183">
        <f>IF(K35="heat",AO35,0)</f>
        <v>0</v>
      </c>
      <c r="BC35" s="182">
        <f t="shared" si="30"/>
        <v>0</v>
      </c>
      <c r="BD35" s="184">
        <f t="shared" si="31"/>
        <v>0</v>
      </c>
      <c r="BE35" s="33"/>
    </row>
    <row r="36" spans="1:57" s="32" customFormat="1" ht="12.75" customHeight="1" thickBot="1" x14ac:dyDescent="0.25">
      <c r="A36" s="148" t="s">
        <v>117</v>
      </c>
      <c r="B36" s="147"/>
      <c r="C36" s="148"/>
      <c r="D36" s="148"/>
      <c r="E36" s="148"/>
      <c r="F36" s="148"/>
      <c r="G36" s="148"/>
      <c r="H36" s="148"/>
      <c r="I36" s="148"/>
      <c r="J36" s="148"/>
      <c r="K36" s="2"/>
      <c r="L36" s="2"/>
      <c r="M36" s="2"/>
      <c r="N36" s="2"/>
      <c r="O36" s="185"/>
      <c r="P36" s="2"/>
      <c r="Q36" s="2"/>
      <c r="R36" s="2"/>
      <c r="S36" s="2"/>
      <c r="T36" s="186"/>
      <c r="U36" s="25"/>
      <c r="V36" s="26"/>
      <c r="W36" s="26"/>
      <c r="X36" s="26"/>
      <c r="Y36" s="26"/>
      <c r="Z36" s="26"/>
      <c r="AA36" s="23"/>
      <c r="AB36" s="26"/>
      <c r="AC36" s="24"/>
      <c r="AD36" s="26"/>
      <c r="AE36" s="27">
        <v>0.57291666666666596</v>
      </c>
      <c r="AG36" s="53"/>
      <c r="AL36" s="92" t="s">
        <v>68</v>
      </c>
      <c r="AM36" s="187">
        <f>SUM(AM11:AM35)</f>
        <v>0</v>
      </c>
      <c r="AO36" s="188"/>
      <c r="AP36" s="189" t="s">
        <v>69</v>
      </c>
      <c r="AQ36" s="190">
        <f>SUM(AQ11:AQ35)</f>
        <v>0</v>
      </c>
      <c r="AR36" s="189" t="s">
        <v>70</v>
      </c>
      <c r="AS36" s="190">
        <f>SUM(AS11:AS35)</f>
        <v>0</v>
      </c>
      <c r="AT36" s="189" t="s">
        <v>71</v>
      </c>
      <c r="AU36" s="190">
        <f>SUM(AU11:AU35)</f>
        <v>0</v>
      </c>
      <c r="AV36" s="189" t="s">
        <v>72</v>
      </c>
      <c r="AW36" s="190">
        <f>SUM(AW11:AW35)</f>
        <v>0</v>
      </c>
      <c r="AX36" s="189" t="s">
        <v>73</v>
      </c>
      <c r="AY36" s="190">
        <f>SUM(AY11:AY35)</f>
        <v>0</v>
      </c>
      <c r="AZ36" s="189" t="s">
        <v>74</v>
      </c>
      <c r="BA36" s="189">
        <f>SUM(BA11:BA35)</f>
        <v>0</v>
      </c>
      <c r="BB36" s="189" t="s">
        <v>75</v>
      </c>
      <c r="BC36" s="190">
        <f>SUM(BC11:BC35)</f>
        <v>0</v>
      </c>
      <c r="BD36" s="191">
        <f>SUM(BD11:BD35)</f>
        <v>0</v>
      </c>
      <c r="BE36" s="192" t="s">
        <v>76</v>
      </c>
    </row>
    <row r="37" spans="1:57" ht="15.95" customHeight="1" thickBot="1" x14ac:dyDescent="0.3">
      <c r="A37" s="2"/>
      <c r="C37" s="242">
        <f>IF(M47&gt;0,"Submit your Jury Slip with your Time Sheet", )</f>
        <v>0</v>
      </c>
      <c r="D37" s="57"/>
      <c r="E37" s="57"/>
      <c r="F37" s="57"/>
      <c r="G37" s="57"/>
      <c r="H37" s="193"/>
      <c r="I37" s="57"/>
      <c r="J37" s="193"/>
      <c r="K37" s="18"/>
      <c r="L37" s="194" t="s">
        <v>77</v>
      </c>
      <c r="M37" s="195">
        <f>W40</f>
        <v>0</v>
      </c>
      <c r="N37" s="57"/>
      <c r="O37" s="2"/>
      <c r="P37" s="2"/>
      <c r="Q37" s="2"/>
      <c r="R37" s="2"/>
      <c r="S37" s="2"/>
      <c r="T37" s="23"/>
      <c r="U37" s="25"/>
      <c r="V37" s="104" t="s">
        <v>78</v>
      </c>
      <c r="W37" s="119">
        <f>U35+AA31+AA23+AA15</f>
        <v>0</v>
      </c>
      <c r="X37" s="26"/>
      <c r="Y37" s="26"/>
      <c r="Z37" s="26"/>
      <c r="AA37" s="26"/>
      <c r="AB37" s="26"/>
      <c r="AC37" s="24"/>
      <c r="AE37" s="27">
        <v>0.58333333333333304</v>
      </c>
      <c r="AG37" s="196"/>
      <c r="AH37" s="197"/>
      <c r="AI37" s="197"/>
      <c r="AJ37" s="197"/>
      <c r="AK37" s="197"/>
      <c r="AL37" s="197"/>
      <c r="AM37" s="192"/>
    </row>
    <row r="38" spans="1:57" ht="15.95" customHeight="1" x14ac:dyDescent="0.25">
      <c r="A38" s="57"/>
      <c r="B38" s="57" t="s">
        <v>115</v>
      </c>
      <c r="C38" s="242"/>
      <c r="D38" s="198"/>
      <c r="E38" s="57"/>
      <c r="F38" s="57"/>
      <c r="G38" s="57"/>
      <c r="H38" s="57"/>
      <c r="I38" s="57"/>
      <c r="J38" s="57"/>
      <c r="K38" s="18"/>
      <c r="L38" s="194" t="s">
        <v>79</v>
      </c>
      <c r="M38" s="195">
        <f>W38</f>
        <v>0</v>
      </c>
      <c r="N38" s="39"/>
      <c r="O38" s="319" t="s">
        <v>112</v>
      </c>
      <c r="P38" s="199"/>
      <c r="Q38" s="199"/>
      <c r="R38" s="199"/>
      <c r="S38" s="199"/>
      <c r="T38" s="23"/>
      <c r="U38" s="25"/>
      <c r="V38" s="26" t="s">
        <v>80</v>
      </c>
      <c r="W38" s="119">
        <f>AB31+AA29+AA28+AB23+AA21+AA20+AB15+AA13+AA12+W35</f>
        <v>0</v>
      </c>
      <c r="X38" s="26"/>
      <c r="Y38" s="26"/>
      <c r="Z38" s="26"/>
      <c r="AA38" s="26"/>
      <c r="AB38" s="26"/>
      <c r="AC38" s="24"/>
      <c r="AE38" s="27">
        <v>0.593749999999999</v>
      </c>
    </row>
    <row r="39" spans="1:57" ht="15.95" customHeight="1" x14ac:dyDescent="0.25">
      <c r="A39" s="148"/>
      <c r="B39" s="200" t="s">
        <v>81</v>
      </c>
      <c r="C39" s="39" t="s">
        <v>82</v>
      </c>
      <c r="D39" s="39"/>
      <c r="E39" s="39"/>
      <c r="F39" s="39"/>
      <c r="G39" s="39"/>
      <c r="H39" s="193"/>
      <c r="I39" s="2"/>
      <c r="J39" s="193"/>
      <c r="K39" s="18"/>
      <c r="L39" s="194" t="s">
        <v>83</v>
      </c>
      <c r="M39" s="195">
        <f>W39</f>
        <v>0</v>
      </c>
      <c r="N39" s="204" t="s">
        <v>127</v>
      </c>
      <c r="O39" s="199"/>
      <c r="P39" s="199"/>
      <c r="Q39" s="199"/>
      <c r="R39" s="199"/>
      <c r="S39" s="199"/>
      <c r="T39" s="23"/>
      <c r="U39" s="25"/>
      <c r="V39" s="26" t="s">
        <v>84</v>
      </c>
      <c r="W39" s="119">
        <f>X35+AB29+AB28+AB21+AB20+AB13+AB12</f>
        <v>0</v>
      </c>
      <c r="X39" s="26"/>
      <c r="Y39" s="26"/>
      <c r="Z39" s="26"/>
      <c r="AA39" s="26"/>
      <c r="AB39" s="26"/>
      <c r="AC39" s="24"/>
      <c r="AE39" s="27">
        <v>0.60416666666666596</v>
      </c>
    </row>
    <row r="40" spans="1:57" ht="14.25" customHeight="1" x14ac:dyDescent="0.25">
      <c r="A40" s="57"/>
      <c r="B40" s="57"/>
      <c r="C40" s="201" t="s">
        <v>85</v>
      </c>
      <c r="D40" s="57"/>
      <c r="E40" s="57"/>
      <c r="F40" s="57"/>
      <c r="G40" s="57"/>
      <c r="H40" s="57"/>
      <c r="I40" s="2"/>
      <c r="J40" s="57"/>
      <c r="K40" s="18"/>
      <c r="L40" s="202" t="s">
        <v>86</v>
      </c>
      <c r="M40" s="195">
        <f>W37</f>
        <v>0</v>
      </c>
      <c r="N40" s="204" t="s">
        <v>128</v>
      </c>
      <c r="O40" s="2"/>
      <c r="P40" s="2"/>
      <c r="Q40" s="2"/>
      <c r="R40" s="2"/>
      <c r="S40" s="2"/>
      <c r="T40" s="23"/>
      <c r="U40" s="50"/>
      <c r="V40" s="203" t="s">
        <v>87</v>
      </c>
      <c r="W40" s="145">
        <f>V35+AB32+AB24+AB16</f>
        <v>0</v>
      </c>
      <c r="X40" s="51"/>
      <c r="Y40" s="51"/>
      <c r="Z40" s="51"/>
      <c r="AA40" s="51"/>
      <c r="AB40" s="51"/>
      <c r="AC40" s="52"/>
      <c r="AE40" s="27">
        <v>0.61458333333333304</v>
      </c>
    </row>
    <row r="41" spans="1:57" x14ac:dyDescent="0.2">
      <c r="A41" s="4"/>
      <c r="B41" s="4"/>
      <c r="C41" s="4"/>
      <c r="D41" s="4"/>
      <c r="E41" s="4"/>
      <c r="F41" s="4"/>
      <c r="G41" s="57"/>
      <c r="H41" s="2"/>
      <c r="I41" s="57"/>
      <c r="J41" s="57"/>
      <c r="K41" s="4"/>
      <c r="L41" s="57"/>
      <c r="M41" s="57"/>
      <c r="N41" s="57"/>
      <c r="O41" s="2"/>
      <c r="P41" s="2"/>
      <c r="Q41" s="2"/>
      <c r="R41" s="2"/>
      <c r="S41" s="2"/>
      <c r="T41" s="23"/>
      <c r="AE41" s="27">
        <v>0.624999999999999</v>
      </c>
    </row>
    <row r="42" spans="1:57" ht="15.75" x14ac:dyDescent="0.25">
      <c r="A42" t="s">
        <v>116</v>
      </c>
      <c r="G42" s="18"/>
      <c r="H42" s="18"/>
      <c r="I42" s="18"/>
      <c r="J42" s="209"/>
      <c r="K42" s="210"/>
      <c r="L42" s="211" t="s">
        <v>90</v>
      </c>
      <c r="M42" s="212">
        <f>AM36</f>
        <v>0</v>
      </c>
      <c r="N42" s="2"/>
      <c r="O42" s="2"/>
      <c r="P42" s="18"/>
      <c r="Q42" s="18"/>
      <c r="R42" s="18"/>
      <c r="S42" s="18"/>
      <c r="T42" s="23"/>
      <c r="AE42" s="27">
        <v>0.63541666666666596</v>
      </c>
    </row>
    <row r="43" spans="1:57" ht="15" customHeight="1" x14ac:dyDescent="0.25">
      <c r="A43" s="204" t="s">
        <v>88</v>
      </c>
      <c r="B43" s="2"/>
      <c r="C43" s="39"/>
      <c r="D43" s="39"/>
      <c r="E43" s="39"/>
      <c r="F43" s="39"/>
      <c r="G43" s="2"/>
      <c r="H43" s="2"/>
      <c r="I43" s="2"/>
      <c r="J43" s="57"/>
      <c r="K43" s="2"/>
      <c r="L43" s="214" t="s">
        <v>91</v>
      </c>
      <c r="M43" s="215">
        <f>AQ36</f>
        <v>0</v>
      </c>
      <c r="N43" s="2"/>
      <c r="O43" s="2"/>
      <c r="P43" s="2"/>
      <c r="Q43" s="2"/>
      <c r="R43" s="2"/>
      <c r="S43" s="2"/>
      <c r="T43" s="23"/>
      <c r="AE43" s="27">
        <v>0.64583333333333204</v>
      </c>
    </row>
    <row r="44" spans="1:57" ht="15" customHeight="1" x14ac:dyDescent="0.25">
      <c r="A44" s="205" t="s">
        <v>89</v>
      </c>
      <c r="B44" s="4"/>
      <c r="C44" s="206"/>
      <c r="D44" s="207"/>
      <c r="E44" s="207"/>
      <c r="F44" s="208"/>
      <c r="G44" s="94"/>
      <c r="H44" s="4"/>
      <c r="I44" s="94"/>
      <c r="J44" s="4"/>
      <c r="K44" s="216"/>
      <c r="L44" s="217" t="s">
        <v>93</v>
      </c>
      <c r="M44" s="215">
        <f>AS36</f>
        <v>0</v>
      </c>
      <c r="N44" s="2"/>
      <c r="O44" s="2" t="s">
        <v>21</v>
      </c>
      <c r="P44" s="216"/>
      <c r="Q44" s="216"/>
      <c r="R44" s="216"/>
      <c r="S44" s="216"/>
      <c r="T44" s="23"/>
      <c r="AE44" s="27">
        <v>0.656249999999999</v>
      </c>
    </row>
    <row r="45" spans="1:57" ht="15" customHeight="1" x14ac:dyDescent="0.25">
      <c r="A45" s="320" t="s">
        <v>124</v>
      </c>
      <c r="B45" s="18"/>
      <c r="C45" s="218"/>
      <c r="D45" s="18"/>
      <c r="E45" s="18"/>
      <c r="F45" s="18"/>
      <c r="G45" s="18"/>
      <c r="H45" s="4"/>
      <c r="I45" s="18"/>
      <c r="J45" s="4"/>
      <c r="K45" s="216"/>
      <c r="L45" s="217" t="s">
        <v>94</v>
      </c>
      <c r="M45" s="215">
        <f>AU36</f>
        <v>0</v>
      </c>
      <c r="N45" s="2"/>
      <c r="O45" s="2"/>
      <c r="P45" s="216"/>
      <c r="Q45" s="216"/>
      <c r="R45" s="216"/>
      <c r="S45" s="216"/>
      <c r="T45" s="23"/>
      <c r="AE45" s="27">
        <v>0.66666666666666596</v>
      </c>
    </row>
    <row r="46" spans="1:57" ht="15" customHeight="1" x14ac:dyDescent="0.25">
      <c r="A46" s="48" t="s">
        <v>92</v>
      </c>
      <c r="B46" s="359"/>
      <c r="C46" s="359"/>
      <c r="D46" s="359"/>
      <c r="E46" s="359"/>
      <c r="F46" s="359"/>
      <c r="G46" s="359"/>
      <c r="H46" s="4"/>
      <c r="I46" s="4"/>
      <c r="J46" s="4"/>
      <c r="K46" s="2"/>
      <c r="L46" s="214" t="s">
        <v>95</v>
      </c>
      <c r="M46" s="215">
        <f>AW36</f>
        <v>0</v>
      </c>
      <c r="N46" s="2"/>
      <c r="O46" s="2"/>
      <c r="P46" s="2"/>
      <c r="Q46" s="2"/>
      <c r="R46" s="2"/>
      <c r="S46" s="2"/>
      <c r="T46" s="23"/>
      <c r="AE46" s="27">
        <v>0.67708333333333204</v>
      </c>
    </row>
    <row r="47" spans="1:57" ht="15" customHeight="1" x14ac:dyDescent="0.25">
      <c r="A47" s="4"/>
      <c r="B47" s="351" t="s">
        <v>21</v>
      </c>
      <c r="C47" s="351"/>
      <c r="D47" s="351"/>
      <c r="E47" s="351"/>
      <c r="F47" s="351"/>
      <c r="G47" s="351"/>
      <c r="H47" s="219"/>
      <c r="I47" s="219"/>
      <c r="J47" s="219"/>
      <c r="K47" s="219"/>
      <c r="L47" s="214" t="s">
        <v>97</v>
      </c>
      <c r="M47" s="215">
        <f>AY36</f>
        <v>0</v>
      </c>
      <c r="N47" s="219"/>
      <c r="O47" s="219"/>
      <c r="P47" s="219"/>
      <c r="Q47" s="219"/>
      <c r="R47" s="219"/>
      <c r="S47" s="219"/>
      <c r="T47" s="23"/>
      <c r="AE47" s="27">
        <v>0.687499999999999</v>
      </c>
    </row>
    <row r="48" spans="1:57" ht="15" customHeight="1" x14ac:dyDescent="0.25">
      <c r="A48" s="2"/>
      <c r="B48" s="351"/>
      <c r="C48" s="351"/>
      <c r="D48" s="351"/>
      <c r="E48" s="351"/>
      <c r="F48" s="351"/>
      <c r="G48" s="351"/>
      <c r="H48" s="219"/>
      <c r="I48" s="219"/>
      <c r="J48" s="219"/>
      <c r="K48" s="219"/>
      <c r="L48" s="214" t="s">
        <v>99</v>
      </c>
      <c r="M48" s="215">
        <f>BA36</f>
        <v>0</v>
      </c>
      <c r="N48" s="219"/>
      <c r="O48" s="219"/>
      <c r="P48" s="219"/>
      <c r="Q48" s="219"/>
      <c r="R48" s="219"/>
      <c r="S48" s="219"/>
      <c r="T48" s="23"/>
      <c r="AE48" s="27">
        <v>0.69791666666666596</v>
      </c>
    </row>
    <row r="49" spans="1:31" ht="15" customHeight="1" x14ac:dyDescent="0.25">
      <c r="A49" s="220"/>
      <c r="B49" s="219" t="s">
        <v>96</v>
      </c>
      <c r="C49" s="221"/>
      <c r="D49" s="221"/>
      <c r="E49" s="221"/>
      <c r="F49" s="221"/>
      <c r="G49" s="221"/>
      <c r="H49" s="221"/>
      <c r="I49" s="221"/>
      <c r="J49" s="221"/>
      <c r="K49" s="222"/>
      <c r="L49" s="223" t="s">
        <v>100</v>
      </c>
      <c r="M49" s="215">
        <f>BC36</f>
        <v>0</v>
      </c>
      <c r="N49" s="213"/>
      <c r="O49" s="219"/>
      <c r="P49" s="219"/>
      <c r="Q49" s="219"/>
      <c r="R49" s="219"/>
      <c r="S49" s="219"/>
      <c r="T49" s="23"/>
      <c r="AE49" s="27">
        <v>0.70833333333333204</v>
      </c>
    </row>
    <row r="50" spans="1:31" ht="15" customHeight="1" x14ac:dyDescent="0.25">
      <c r="A50" s="219"/>
      <c r="B50" s="219" t="s">
        <v>98</v>
      </c>
      <c r="C50" s="225"/>
      <c r="D50" s="225"/>
      <c r="E50" s="225"/>
      <c r="F50" s="225"/>
      <c r="G50" s="225"/>
      <c r="H50" s="225"/>
      <c r="I50" s="225"/>
      <c r="J50" s="226"/>
      <c r="K50" s="227"/>
      <c r="L50" s="228" t="s">
        <v>101</v>
      </c>
      <c r="M50" s="229">
        <f>SUM(M43:M49)</f>
        <v>0</v>
      </c>
      <c r="N50" s="230"/>
      <c r="O50" s="219"/>
      <c r="P50" s="219"/>
      <c r="Q50" s="219"/>
      <c r="R50" s="219"/>
      <c r="S50" s="219"/>
      <c r="T50" s="23"/>
      <c r="AE50" s="27">
        <v>0.718749999999999</v>
      </c>
    </row>
    <row r="51" spans="1:31" ht="15" customHeight="1" x14ac:dyDescent="0.25">
      <c r="A51" s="213"/>
      <c r="B51" s="224"/>
      <c r="C51" s="225"/>
      <c r="D51" s="225"/>
      <c r="E51" s="225"/>
      <c r="F51" s="225"/>
      <c r="G51" s="225"/>
      <c r="H51" s="225"/>
      <c r="I51" s="225"/>
      <c r="J51" s="226"/>
      <c r="K51" s="227"/>
      <c r="L51" s="228" t="s">
        <v>78</v>
      </c>
      <c r="M51" s="229">
        <f>M50+M40</f>
        <v>0</v>
      </c>
      <c r="N51" s="230"/>
      <c r="O51" s="219"/>
      <c r="P51" s="219"/>
      <c r="Q51" s="219"/>
      <c r="R51" s="219"/>
      <c r="S51" s="219"/>
      <c r="U51" s="26"/>
      <c r="V51" s="26"/>
      <c r="W51" s="26"/>
      <c r="X51" s="26"/>
      <c r="Y51" s="26"/>
      <c r="AE51" s="27">
        <v>0.72916666666666496</v>
      </c>
    </row>
    <row r="52" spans="1:31" ht="9.9499999999999993" customHeight="1" x14ac:dyDescent="0.2">
      <c r="A52" s="213"/>
      <c r="B52" s="213"/>
      <c r="C52" s="213"/>
      <c r="D52" s="213"/>
      <c r="E52" s="213"/>
      <c r="F52" s="213"/>
      <c r="G52" s="213"/>
      <c r="H52" s="213"/>
      <c r="I52" s="213"/>
      <c r="J52" s="213"/>
      <c r="K52" s="213"/>
      <c r="L52" s="213"/>
      <c r="M52" s="213"/>
      <c r="N52" s="213"/>
      <c r="O52" s="219"/>
      <c r="P52" s="219"/>
      <c r="Q52" s="219"/>
      <c r="R52" s="219"/>
      <c r="S52" s="219"/>
      <c r="U52" s="26"/>
      <c r="V52" s="26"/>
      <c r="W52" s="26"/>
      <c r="X52" s="26"/>
      <c r="Y52" s="26"/>
      <c r="AE52" s="27">
        <v>0.73958333333333204</v>
      </c>
    </row>
    <row r="53" spans="1:31" x14ac:dyDescent="0.2">
      <c r="A53" s="57"/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U53" s="26"/>
      <c r="V53" s="26"/>
      <c r="W53" s="26"/>
      <c r="X53" s="26"/>
      <c r="Y53" s="26"/>
      <c r="AE53" s="27">
        <v>0.749999999999999</v>
      </c>
    </row>
    <row r="54" spans="1:31" x14ac:dyDescent="0.2">
      <c r="U54" s="26"/>
      <c r="V54" s="26"/>
      <c r="W54" s="26"/>
      <c r="X54" s="26"/>
      <c r="Y54" s="26"/>
      <c r="AE54" s="27">
        <v>0.76041666666666663</v>
      </c>
    </row>
    <row r="55" spans="1:31" x14ac:dyDescent="0.2">
      <c r="U55" s="26"/>
      <c r="V55" s="26"/>
      <c r="W55" s="26"/>
      <c r="X55" s="26"/>
      <c r="Y55" s="26"/>
      <c r="AE55" s="27">
        <v>0.77083333333333337</v>
      </c>
    </row>
    <row r="56" spans="1:31" x14ac:dyDescent="0.2">
      <c r="U56" s="26"/>
      <c r="V56" s="26"/>
      <c r="W56" s="26"/>
      <c r="X56" s="26"/>
      <c r="Y56" s="26"/>
      <c r="AE56" s="27">
        <v>0.78125</v>
      </c>
    </row>
    <row r="57" spans="1:31" x14ac:dyDescent="0.2">
      <c r="U57" s="26"/>
      <c r="V57" s="26"/>
      <c r="W57" s="26"/>
      <c r="X57" s="26"/>
      <c r="Y57" s="26"/>
      <c r="AE57" s="27">
        <v>0.79166666666666663</v>
      </c>
    </row>
    <row r="58" spans="1:31" x14ac:dyDescent="0.2">
      <c r="U58" s="26"/>
      <c r="V58" s="26"/>
      <c r="W58" s="26"/>
      <c r="X58" s="26"/>
      <c r="Y58" s="26"/>
      <c r="AE58" s="27">
        <v>0.80208333333333404</v>
      </c>
    </row>
    <row r="59" spans="1:31" x14ac:dyDescent="0.2">
      <c r="U59" s="26"/>
      <c r="V59" s="26"/>
      <c r="W59" s="26"/>
      <c r="X59" s="26"/>
      <c r="Y59" s="26"/>
      <c r="AE59" s="27">
        <v>0.8125</v>
      </c>
    </row>
    <row r="60" spans="1:31" x14ac:dyDescent="0.2">
      <c r="U60" s="26"/>
      <c r="V60" s="26"/>
      <c r="W60" s="26"/>
      <c r="X60" s="26"/>
      <c r="Y60" s="26"/>
      <c r="AE60" s="27">
        <v>0.82291666666666696</v>
      </c>
    </row>
    <row r="61" spans="1:31" x14ac:dyDescent="0.2">
      <c r="U61" s="26"/>
      <c r="V61" s="26"/>
      <c r="W61" s="26"/>
      <c r="X61" s="26"/>
      <c r="Y61" s="26"/>
      <c r="AE61" s="27">
        <v>0.83333333333333404</v>
      </c>
    </row>
    <row r="62" spans="1:31" x14ac:dyDescent="0.2">
      <c r="U62" s="26"/>
      <c r="V62" s="26"/>
      <c r="W62" s="26"/>
      <c r="X62" s="26"/>
      <c r="Y62" s="26"/>
      <c r="AE62" s="27">
        <v>0.843750000000001</v>
      </c>
    </row>
    <row r="63" spans="1:31" x14ac:dyDescent="0.2">
      <c r="U63" s="26"/>
      <c r="V63" s="26"/>
      <c r="W63" s="26"/>
      <c r="X63" s="26"/>
      <c r="Y63" s="26"/>
      <c r="AE63" s="27">
        <v>0.85416666666666696</v>
      </c>
    </row>
    <row r="64" spans="1:31" x14ac:dyDescent="0.2">
      <c r="U64" s="26"/>
      <c r="V64" s="26"/>
      <c r="W64" s="26"/>
      <c r="X64" s="26"/>
      <c r="Y64" s="26"/>
      <c r="AE64" s="27">
        <v>0.86458333333333404</v>
      </c>
    </row>
    <row r="65" spans="21:32" x14ac:dyDescent="0.2">
      <c r="U65" s="26"/>
      <c r="V65" s="26"/>
      <c r="W65" s="26"/>
      <c r="X65" s="26"/>
      <c r="Y65" s="26"/>
      <c r="AE65" s="27">
        <v>0.875000000000001</v>
      </c>
    </row>
    <row r="66" spans="21:32" x14ac:dyDescent="0.2">
      <c r="U66" s="26"/>
      <c r="V66" s="26"/>
      <c r="W66" s="26"/>
      <c r="X66" s="26"/>
      <c r="Y66" s="26"/>
      <c r="AE66" s="27">
        <v>0.88541666666666796</v>
      </c>
    </row>
    <row r="67" spans="21:32" x14ac:dyDescent="0.2">
      <c r="U67" s="26"/>
      <c r="V67" s="26"/>
      <c r="W67" s="26"/>
      <c r="X67" s="26"/>
      <c r="Y67" s="26"/>
      <c r="AE67" s="27">
        <v>0.89583333333333504</v>
      </c>
    </row>
    <row r="68" spans="21:32" x14ac:dyDescent="0.2">
      <c r="U68" s="26"/>
      <c r="V68" s="26"/>
      <c r="W68" s="26"/>
      <c r="X68" s="26"/>
      <c r="Y68" s="26"/>
      <c r="AE68" s="27">
        <v>0.906250000000001</v>
      </c>
    </row>
    <row r="69" spans="21:32" x14ac:dyDescent="0.2">
      <c r="U69" s="26"/>
      <c r="V69" s="26"/>
      <c r="W69" s="26"/>
      <c r="X69" s="26"/>
      <c r="Y69" s="26"/>
      <c r="AE69" s="27">
        <v>0.91666666666666796</v>
      </c>
      <c r="AF69" s="232"/>
    </row>
    <row r="70" spans="21:32" x14ac:dyDescent="0.2">
      <c r="U70" s="26"/>
      <c r="V70" s="26"/>
      <c r="W70" s="26"/>
      <c r="X70" s="26"/>
      <c r="Y70" s="26"/>
      <c r="AE70" s="27">
        <v>0.92708333333333504</v>
      </c>
    </row>
    <row r="71" spans="21:32" x14ac:dyDescent="0.2">
      <c r="U71" s="26"/>
      <c r="V71" s="26"/>
      <c r="W71" s="26"/>
      <c r="X71" s="26"/>
      <c r="Y71" s="26"/>
      <c r="AE71" s="27">
        <v>0.937500000000002</v>
      </c>
    </row>
    <row r="72" spans="21:32" x14ac:dyDescent="0.2">
      <c r="U72" s="26"/>
      <c r="V72" s="26"/>
      <c r="W72" s="26"/>
      <c r="X72" s="26"/>
      <c r="Y72" s="26"/>
      <c r="AE72" s="27">
        <v>0.94791666666666796</v>
      </c>
    </row>
    <row r="73" spans="21:32" x14ac:dyDescent="0.2">
      <c r="U73" s="26"/>
      <c r="V73" s="26"/>
      <c r="W73" s="26"/>
      <c r="X73" s="26"/>
      <c r="Y73" s="26"/>
      <c r="AE73" s="27">
        <v>0.95833333333333504</v>
      </c>
    </row>
    <row r="74" spans="21:32" x14ac:dyDescent="0.2">
      <c r="U74" s="26"/>
      <c r="V74" s="26"/>
      <c r="W74" s="26"/>
      <c r="X74" s="26"/>
      <c r="Y74" s="26"/>
      <c r="AE74" s="27">
        <v>0.968750000000002</v>
      </c>
    </row>
    <row r="75" spans="21:32" x14ac:dyDescent="0.2">
      <c r="U75" s="26"/>
      <c r="V75" s="26"/>
      <c r="W75" s="26"/>
      <c r="X75" s="26"/>
      <c r="Y75" s="26"/>
      <c r="AE75" s="27">
        <v>0.97916666666666896</v>
      </c>
    </row>
    <row r="76" spans="21:32" x14ac:dyDescent="0.2">
      <c r="U76" s="26"/>
      <c r="V76" s="26"/>
      <c r="W76" s="26"/>
      <c r="X76" s="26"/>
      <c r="Y76" s="26"/>
      <c r="AE76" s="27">
        <v>0.98958333333333504</v>
      </c>
    </row>
    <row r="77" spans="21:32" x14ac:dyDescent="0.2">
      <c r="AE77" s="27">
        <v>1</v>
      </c>
    </row>
    <row r="78" spans="21:32" x14ac:dyDescent="0.2">
      <c r="AE78" s="27">
        <v>1.0104166666666701</v>
      </c>
    </row>
    <row r="79" spans="21:32" x14ac:dyDescent="0.2">
      <c r="AE79" s="27">
        <v>1.0208333333333399</v>
      </c>
    </row>
    <row r="80" spans="21:32" x14ac:dyDescent="0.2">
      <c r="AE80" s="27">
        <v>1.03125</v>
      </c>
    </row>
    <row r="81" spans="31:31" x14ac:dyDescent="0.2">
      <c r="AE81" s="27">
        <v>1.0416666666666701</v>
      </c>
    </row>
    <row r="82" spans="31:31" x14ac:dyDescent="0.2">
      <c r="AE82" s="27">
        <v>1.0520833333333399</v>
      </c>
    </row>
    <row r="83" spans="31:31" x14ac:dyDescent="0.2">
      <c r="AE83" s="27">
        <v>1.0625</v>
      </c>
    </row>
    <row r="84" spans="31:31" x14ac:dyDescent="0.2">
      <c r="AE84" s="27">
        <v>1.0729166666666701</v>
      </c>
    </row>
    <row r="85" spans="31:31" x14ac:dyDescent="0.2">
      <c r="AE85" s="27">
        <v>1.0833333333333399</v>
      </c>
    </row>
    <row r="86" spans="31:31" x14ac:dyDescent="0.2">
      <c r="AE86" s="27">
        <v>1.09375</v>
      </c>
    </row>
    <row r="87" spans="31:31" x14ac:dyDescent="0.2">
      <c r="AE87" s="27">
        <v>1.1041666666666701</v>
      </c>
    </row>
    <row r="88" spans="31:31" x14ac:dyDescent="0.2">
      <c r="AE88" s="27">
        <v>1.1145833333333399</v>
      </c>
    </row>
    <row r="89" spans="31:31" x14ac:dyDescent="0.2">
      <c r="AE89" s="27">
        <v>1.125</v>
      </c>
    </row>
    <row r="90" spans="31:31" x14ac:dyDescent="0.2">
      <c r="AE90" s="27">
        <v>1.1354166666666701</v>
      </c>
    </row>
    <row r="91" spans="31:31" x14ac:dyDescent="0.2">
      <c r="AE91" s="27">
        <v>1.1458333333333399</v>
      </c>
    </row>
    <row r="92" spans="31:31" x14ac:dyDescent="0.2">
      <c r="AE92" s="27">
        <v>1.15625</v>
      </c>
    </row>
    <row r="93" spans="31:31" x14ac:dyDescent="0.2">
      <c r="AE93" s="27">
        <v>1.1666666666666701</v>
      </c>
    </row>
    <row r="94" spans="31:31" x14ac:dyDescent="0.2">
      <c r="AE94" s="27">
        <v>1.1770833333333399</v>
      </c>
    </row>
    <row r="95" spans="31:31" x14ac:dyDescent="0.2">
      <c r="AE95" s="27">
        <v>1.1875</v>
      </c>
    </row>
    <row r="96" spans="31:31" x14ac:dyDescent="0.2">
      <c r="AE96" s="233">
        <v>1.1979166666666701</v>
      </c>
    </row>
    <row r="100" spans="32:32" x14ac:dyDescent="0.2">
      <c r="AF100" s="232"/>
    </row>
    <row r="101" spans="32:32" x14ac:dyDescent="0.2">
      <c r="AF101" s="232"/>
    </row>
    <row r="102" spans="32:32" x14ac:dyDescent="0.2">
      <c r="AF102" s="232"/>
    </row>
    <row r="103" spans="32:32" x14ac:dyDescent="0.2">
      <c r="AF103" s="232"/>
    </row>
    <row r="104" spans="32:32" x14ac:dyDescent="0.2">
      <c r="AF104" s="232"/>
    </row>
    <row r="105" spans="32:32" x14ac:dyDescent="0.2">
      <c r="AF105" s="232"/>
    </row>
    <row r="106" spans="32:32" x14ac:dyDescent="0.2">
      <c r="AF106" s="232"/>
    </row>
    <row r="107" spans="32:32" x14ac:dyDescent="0.2">
      <c r="AF107" s="232"/>
    </row>
    <row r="108" spans="32:32" x14ac:dyDescent="0.2">
      <c r="AF108" s="232"/>
    </row>
    <row r="109" spans="32:32" x14ac:dyDescent="0.2">
      <c r="AF109" s="232"/>
    </row>
    <row r="110" spans="32:32" x14ac:dyDescent="0.2">
      <c r="AF110" s="232"/>
    </row>
    <row r="111" spans="32:32" x14ac:dyDescent="0.2">
      <c r="AF111" s="232"/>
    </row>
    <row r="112" spans="32:32" x14ac:dyDescent="0.2">
      <c r="AF112" s="232"/>
    </row>
    <row r="113" spans="32:32" x14ac:dyDescent="0.2">
      <c r="AF113" s="232"/>
    </row>
    <row r="114" spans="32:32" x14ac:dyDescent="0.2">
      <c r="AF114" s="232"/>
    </row>
    <row r="115" spans="32:32" x14ac:dyDescent="0.2">
      <c r="AF115" s="232"/>
    </row>
    <row r="116" spans="32:32" x14ac:dyDescent="0.2">
      <c r="AF116" s="232"/>
    </row>
    <row r="117" spans="32:32" x14ac:dyDescent="0.2">
      <c r="AF117" s="232"/>
    </row>
    <row r="118" spans="32:32" x14ac:dyDescent="0.2">
      <c r="AF118" s="232"/>
    </row>
    <row r="119" spans="32:32" x14ac:dyDescent="0.2">
      <c r="AF119" s="232"/>
    </row>
    <row r="120" spans="32:32" x14ac:dyDescent="0.2">
      <c r="AF120" s="232"/>
    </row>
    <row r="121" spans="32:32" x14ac:dyDescent="0.2">
      <c r="AF121" s="232"/>
    </row>
    <row r="122" spans="32:32" x14ac:dyDescent="0.2">
      <c r="AF122" s="232"/>
    </row>
    <row r="123" spans="32:32" x14ac:dyDescent="0.2">
      <c r="AF123" s="232"/>
    </row>
    <row r="124" spans="32:32" x14ac:dyDescent="0.2">
      <c r="AF124" s="232"/>
    </row>
    <row r="125" spans="32:32" x14ac:dyDescent="0.2">
      <c r="AF125" s="232"/>
    </row>
    <row r="126" spans="32:32" x14ac:dyDescent="0.2">
      <c r="AF126" s="232"/>
    </row>
    <row r="127" spans="32:32" x14ac:dyDescent="0.2">
      <c r="AF127" s="232"/>
    </row>
    <row r="128" spans="32:32" x14ac:dyDescent="0.2">
      <c r="AF128" s="232"/>
    </row>
    <row r="129" spans="32:32" x14ac:dyDescent="0.2">
      <c r="AF129" s="232"/>
    </row>
    <row r="130" spans="32:32" x14ac:dyDescent="0.2">
      <c r="AF130" s="232"/>
    </row>
    <row r="131" spans="32:32" x14ac:dyDescent="0.2">
      <c r="AF131" s="232"/>
    </row>
    <row r="132" spans="32:32" x14ac:dyDescent="0.2">
      <c r="AF132" s="232"/>
    </row>
    <row r="133" spans="32:32" x14ac:dyDescent="0.2">
      <c r="AF133" s="232"/>
    </row>
    <row r="134" spans="32:32" x14ac:dyDescent="0.2">
      <c r="AF134" s="232"/>
    </row>
    <row r="135" spans="32:32" x14ac:dyDescent="0.2">
      <c r="AF135" s="232"/>
    </row>
    <row r="136" spans="32:32" x14ac:dyDescent="0.2">
      <c r="AF136" s="232"/>
    </row>
    <row r="137" spans="32:32" x14ac:dyDescent="0.2">
      <c r="AF137" s="232"/>
    </row>
    <row r="138" spans="32:32" x14ac:dyDescent="0.2">
      <c r="AF138" s="232"/>
    </row>
    <row r="139" spans="32:32" x14ac:dyDescent="0.2">
      <c r="AF139" s="232"/>
    </row>
    <row r="140" spans="32:32" x14ac:dyDescent="0.2">
      <c r="AF140" s="232"/>
    </row>
    <row r="141" spans="32:32" x14ac:dyDescent="0.2">
      <c r="AF141" s="232"/>
    </row>
    <row r="142" spans="32:32" x14ac:dyDescent="0.2">
      <c r="AF142" s="232"/>
    </row>
    <row r="143" spans="32:32" x14ac:dyDescent="0.2">
      <c r="AF143" s="232"/>
    </row>
    <row r="144" spans="32:32" x14ac:dyDescent="0.2">
      <c r="AF144" s="232"/>
    </row>
    <row r="145" spans="32:32" x14ac:dyDescent="0.2">
      <c r="AF145" s="232"/>
    </row>
    <row r="146" spans="32:32" x14ac:dyDescent="0.2">
      <c r="AF146" s="232"/>
    </row>
    <row r="147" spans="32:32" x14ac:dyDescent="0.2">
      <c r="AF147" s="232"/>
    </row>
    <row r="148" spans="32:32" x14ac:dyDescent="0.2">
      <c r="AF148" s="232"/>
    </row>
    <row r="149" spans="32:32" x14ac:dyDescent="0.2">
      <c r="AF149" s="232"/>
    </row>
    <row r="150" spans="32:32" x14ac:dyDescent="0.2">
      <c r="AF150" s="232"/>
    </row>
    <row r="151" spans="32:32" x14ac:dyDescent="0.2">
      <c r="AF151" s="232"/>
    </row>
    <row r="152" spans="32:32" x14ac:dyDescent="0.2">
      <c r="AF152" s="232"/>
    </row>
    <row r="153" spans="32:32" x14ac:dyDescent="0.2">
      <c r="AF153" s="232"/>
    </row>
    <row r="154" spans="32:32" x14ac:dyDescent="0.2">
      <c r="AF154" s="232"/>
    </row>
    <row r="155" spans="32:32" x14ac:dyDescent="0.2">
      <c r="AF155" s="232"/>
    </row>
    <row r="156" spans="32:32" x14ac:dyDescent="0.2">
      <c r="AF156" s="232"/>
    </row>
    <row r="157" spans="32:32" x14ac:dyDescent="0.2">
      <c r="AF157" s="232"/>
    </row>
    <row r="158" spans="32:32" x14ac:dyDescent="0.2">
      <c r="AF158" s="232"/>
    </row>
    <row r="159" spans="32:32" x14ac:dyDescent="0.2">
      <c r="AF159" s="232"/>
    </row>
    <row r="160" spans="32:32" x14ac:dyDescent="0.2">
      <c r="AF160" s="232"/>
    </row>
    <row r="161" spans="32:32" x14ac:dyDescent="0.2">
      <c r="AF161" s="232"/>
    </row>
    <row r="162" spans="32:32" x14ac:dyDescent="0.2">
      <c r="AF162" s="232"/>
    </row>
    <row r="163" spans="32:32" x14ac:dyDescent="0.2">
      <c r="AF163" s="232"/>
    </row>
    <row r="164" spans="32:32" x14ac:dyDescent="0.2">
      <c r="AF164" s="232"/>
    </row>
    <row r="165" spans="32:32" x14ac:dyDescent="0.2">
      <c r="AF165" s="232"/>
    </row>
    <row r="166" spans="32:32" x14ac:dyDescent="0.2">
      <c r="AF166" s="232"/>
    </row>
    <row r="167" spans="32:32" x14ac:dyDescent="0.2">
      <c r="AF167" s="232"/>
    </row>
    <row r="168" spans="32:32" x14ac:dyDescent="0.2">
      <c r="AF168" s="232"/>
    </row>
    <row r="169" spans="32:32" x14ac:dyDescent="0.2">
      <c r="AF169" s="232"/>
    </row>
    <row r="170" spans="32:32" x14ac:dyDescent="0.2">
      <c r="AF170" s="232"/>
    </row>
    <row r="171" spans="32:32" x14ac:dyDescent="0.2">
      <c r="AF171" s="232"/>
    </row>
    <row r="172" spans="32:32" x14ac:dyDescent="0.2">
      <c r="AF172" s="232"/>
    </row>
    <row r="173" spans="32:32" x14ac:dyDescent="0.2">
      <c r="AF173" s="232"/>
    </row>
    <row r="174" spans="32:32" x14ac:dyDescent="0.2">
      <c r="AF174" s="232"/>
    </row>
    <row r="175" spans="32:32" x14ac:dyDescent="0.2">
      <c r="AF175" s="232"/>
    </row>
    <row r="176" spans="32:32" x14ac:dyDescent="0.2">
      <c r="AF176" s="232"/>
    </row>
    <row r="177" spans="32:32" x14ac:dyDescent="0.2">
      <c r="AF177" s="232"/>
    </row>
    <row r="178" spans="32:32" x14ac:dyDescent="0.2">
      <c r="AF178" s="232"/>
    </row>
    <row r="179" spans="32:32" x14ac:dyDescent="0.2">
      <c r="AF179" s="232"/>
    </row>
    <row r="180" spans="32:32" x14ac:dyDescent="0.2">
      <c r="AF180" s="232"/>
    </row>
    <row r="181" spans="32:32" x14ac:dyDescent="0.2">
      <c r="AF181" s="232"/>
    </row>
    <row r="182" spans="32:32" x14ac:dyDescent="0.2">
      <c r="AF182" s="232"/>
    </row>
    <row r="183" spans="32:32" x14ac:dyDescent="0.2">
      <c r="AF183" s="232"/>
    </row>
    <row r="184" spans="32:32" x14ac:dyDescent="0.2">
      <c r="AF184" s="232"/>
    </row>
    <row r="185" spans="32:32" x14ac:dyDescent="0.2">
      <c r="AF185" s="232"/>
    </row>
    <row r="186" spans="32:32" x14ac:dyDescent="0.2">
      <c r="AF186" s="232"/>
    </row>
    <row r="187" spans="32:32" x14ac:dyDescent="0.2">
      <c r="AF187" s="232"/>
    </row>
    <row r="188" spans="32:32" x14ac:dyDescent="0.2">
      <c r="AF188" s="232"/>
    </row>
    <row r="189" spans="32:32" x14ac:dyDescent="0.2">
      <c r="AF189" s="232"/>
    </row>
    <row r="190" spans="32:32" x14ac:dyDescent="0.2">
      <c r="AF190" s="232"/>
    </row>
    <row r="191" spans="32:32" x14ac:dyDescent="0.2">
      <c r="AF191" s="232"/>
    </row>
    <row r="192" spans="32:32" x14ac:dyDescent="0.2">
      <c r="AF192" s="232"/>
    </row>
    <row r="193" spans="32:32" x14ac:dyDescent="0.2">
      <c r="AF193" s="232"/>
    </row>
  </sheetData>
  <sheetProtection password="ECDB" sheet="1" objects="1" scenarios="1" selectLockedCells="1"/>
  <mergeCells count="8">
    <mergeCell ref="B48:G48"/>
    <mergeCell ref="L7:O7"/>
    <mergeCell ref="F5:G5"/>
    <mergeCell ref="F3:O3"/>
    <mergeCell ref="G7:K7"/>
    <mergeCell ref="G6:K6"/>
    <mergeCell ref="B46:G46"/>
    <mergeCell ref="B47:G47"/>
  </mergeCells>
  <phoneticPr fontId="0" type="noConversion"/>
  <dataValidations xWindow="614" yWindow="161" count="9">
    <dataValidation type="list" showInputMessage="1" showErrorMessage="1" promptTitle="Time Classification" prompt="If your job requires you to permanently work 40 hours a week choose Full Time, all others choose the appropriate permanent scheduled Part Time hours. Students are always 1-19 hrs a week." sqref="H2">
      <formula1>$W$1:$W$4</formula1>
    </dataValidation>
    <dataValidation type="list" allowBlank="1" showInputMessage="1" showErrorMessage="1" promptTitle="Time " prompt="Please select time IN and OUT for work purposes." sqref="C27:J33 C11:J17 C19:J25 C35:J35">
      <formula1>$AE$1:$AE$96</formula1>
    </dataValidation>
    <dataValidation type="list" allowBlank="1" showInputMessage="1" showErrorMessage="1" errorTitle="Invalid Time Entry" error="You entered an invalid time entry, please try again or look at &quot;Hour Instructions&quot;" promptTitle="Benefit List" prompt="Select from Vac = Vacation, Sick, Holi = Holiday, FmSk = Family Sick, Jury, Brvm = Bereavement, Heat= Heat Discomfort, &amp; Unpd = day off you choose to take without pay." sqref="K35 K27:K33 K11:K17 K19:K25">
      <formula1>$U$1:$U$8</formula1>
    </dataValidation>
    <dataValidation type="whole" showErrorMessage="1" error="You have entered an invalid Social Security Number range.  Please correct. " sqref="M5">
      <formula1>1</formula1>
      <formula2>700000000</formula2>
    </dataValidation>
    <dataValidation type="textLength" showErrorMessage="1" errorTitle="Length" error="Dept Name is exceeds the field length. Please reduce the dept. name. " sqref="F5">
      <formula1>1</formula1>
      <formula2>25</formula2>
    </dataValidation>
    <dataValidation type="whole" showErrorMessage="1" error="You have entered an incorrect department number. Please remove and re-enter. " sqref="F7">
      <formula1>1000</formula1>
      <formula2>8999</formula2>
    </dataValidation>
    <dataValidation type="textLength" showErrorMessage="1" errorTitle="Length" error="Your name exceeds the field length (34 charaters). Please abbreviate your first name. " sqref="F3">
      <formula1>1</formula1>
      <formula2>34</formula2>
    </dataValidation>
    <dataValidation type="list" showErrorMessage="1" sqref="A2">
      <formula1>$V$1:$V$4</formula1>
    </dataValidation>
    <dataValidation type="textLength" allowBlank="1" showInputMessage="1" showErrorMessage="1" error="Entered information exceeds the field length (32 characters), please retry." sqref="C44">
      <formula1>1</formula1>
      <formula2>32</formula2>
    </dataValidation>
  </dataValidations>
  <hyperlinks>
    <hyperlink ref="M8" r:id="rId1"/>
  </hyperlinks>
  <pageMargins left="0.75" right="0.75" top="1" bottom="1" header="0.5" footer="0.5"/>
  <pageSetup scale="68" orientation="portrait" horizontalDpi="300" verticalDpi="300" r:id="rId2"/>
  <headerFooter alignWithMargins="0">
    <oddHeader xml:space="preserve">&amp;C&amp;"Arial,Bold"&amp;28Chapman University Time Sheet&amp;"Arial,Regular"&amp;10
</oddHeader>
  </headerFooter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E80A99410EE04C84F454D44BAEFA2C" ma:contentTypeVersion="1" ma:contentTypeDescription="Create a new document." ma:contentTypeScope="" ma:versionID="315af2dab247ba2d0316d18b759ae3c7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9FBEFE1-EE65-40E7-9391-84D9D38092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D7E8AD-6DC1-4E1D-90CF-015AFCC61F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AB74247B-B3AC-4F2F-AE96-10A14DD66AE6}">
  <ds:schemaRefs>
    <ds:schemaRef ds:uri="http://schemas.microsoft.com/sharepoint/v3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Time Sheet Instructions</vt:lpstr>
      <vt:lpstr>Time Sheet</vt:lpstr>
      <vt:lpstr>'Time Sheet'!Print_Area</vt:lpstr>
    </vt:vector>
  </TitlesOfParts>
  <Company>Chapman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 Campus</dc:creator>
  <cp:lastModifiedBy>Kane, Abbie</cp:lastModifiedBy>
  <cp:lastPrinted>2011-02-25T17:52:10Z</cp:lastPrinted>
  <dcterms:created xsi:type="dcterms:W3CDTF">2002-03-05T22:03:24Z</dcterms:created>
  <dcterms:modified xsi:type="dcterms:W3CDTF">2012-07-18T16:28:17Z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0x01010095E80A99410EE04C84F454D44BAEFA2C</vt:lpwstr>
  </property>
</Properties>
</file>